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FRP obrazec\"/>
    </mc:Choice>
  </mc:AlternateContent>
  <bookViews>
    <workbookView xWindow="32760" yWindow="32760" windowWidth="18000" windowHeight="24765" tabRatio="924" firstSheet="1" activeTab="5"/>
  </bookViews>
  <sheets>
    <sheet name="Seznami" sheetId="32" state="veryHidden" r:id="rId1"/>
    <sheet name="Osnovni podatki" sheetId="3" r:id="rId2"/>
    <sheet name="Prva stran" sheetId="4" r:id="rId3"/>
    <sheet name="BS" sheetId="5" r:id="rId4"/>
    <sheet name="IPI" sheetId="6" r:id="rId5"/>
    <sheet name="003 Neopred.OS" sheetId="7" r:id="rId6"/>
    <sheet name="010 Opred.OS" sheetId="8" r:id="rId7"/>
    <sheet name="018 Nalož.neprem." sheetId="9" r:id="rId8"/>
    <sheet name="020 Dolg.fin.naložbe" sheetId="10" r:id="rId9"/>
    <sheet name="024 Dolg.posojila" sheetId="11" r:id="rId10"/>
    <sheet name="027 Dolg.posl.ter." sheetId="12" r:id="rId11"/>
    <sheet name="034 Zaloge" sheetId="13" r:id="rId12"/>
    <sheet name="041 Krat.fin.naložbe" sheetId="14" r:id="rId13"/>
    <sheet name="045 Krat.posojila" sheetId="15" r:id="rId14"/>
    <sheet name="049 Krat.ter.druzbe.v.sk." sheetId="16" r:id="rId15"/>
    <sheet name="050 Krat.ter.kupci" sheetId="17" r:id="rId16"/>
    <sheet name="051 Krat.ter.drugi" sheetId="18" r:id="rId17"/>
    <sheet name="053 Krat.AČR" sheetId="19" r:id="rId18"/>
    <sheet name="054 Zabil.sreds." sheetId="20" r:id="rId19"/>
    <sheet name="056 Kapital" sheetId="21" r:id="rId20"/>
    <sheet name="072 Rez.dolg.PČR" sheetId="22" r:id="rId21"/>
    <sheet name="076 Dolg.fin.obvez." sheetId="23" r:id="rId22"/>
    <sheet name="080 Dolg.posl.obvez." sheetId="24" r:id="rId23"/>
    <sheet name="087 Krat.fin.obvez." sheetId="25" r:id="rId24"/>
    <sheet name="092 Krat.obvez.druzb.v.sk." sheetId="26" r:id="rId25"/>
    <sheet name="093 Krat.obvez.dobav." sheetId="27" r:id="rId26"/>
    <sheet name="094 Krat.obvez.druge" sheetId="28" r:id="rId27"/>
    <sheet name="095 Krat.PČR" sheetId="29" r:id="rId28"/>
    <sheet name="(A) Promet-kupci" sheetId="30" r:id="rId29"/>
    <sheet name="(B) Promet-dobavitelji" sheetId="31" r:id="rId30"/>
  </sheets>
  <definedNames>
    <definedName name="DatumPorocanja">'Osnovni podatki'!$D$20</definedName>
    <definedName name="DavcnaStevilka">'Osnovni podatki'!$D$11</definedName>
    <definedName name="MaticnaStevilka">'Osnovni podatki'!$D$10</definedName>
    <definedName name="NacinRACUN">Seznami!$G$2:$G$4</definedName>
    <definedName name="NazivPoslovnegaSubjekta">'Osnovni podatki'!$D$8</definedName>
    <definedName name="ObdobjePLAC">Seznami!$J$2:$J$6</definedName>
    <definedName name="ObdobjePlacila">Seznami!$J$3:$J$6</definedName>
    <definedName name="ObdobjePorocanjaDo">'Osnovni podatki'!$D$19</definedName>
    <definedName name="ObdobjePorocanjaOd">'Osnovni podatki'!$D$18</definedName>
    <definedName name="_xlnm.Print_Area" localSheetId="5">'003 Neopred.OS'!$A$1:$F$18</definedName>
    <definedName name="_xlnm.Print_Area" localSheetId="6">'010 Opred.OS'!$A$1:$F$25</definedName>
    <definedName name="_xlnm.Print_Area" localSheetId="7">'018 Nalož.neprem.'!$A$1:$F$16</definedName>
    <definedName name="_xlnm.Print_Area" localSheetId="8">'020 Dolg.fin.naložbe'!$A$1:$F$16</definedName>
    <definedName name="_xlnm.Print_Area" localSheetId="9">'024 Dolg.posojila'!$A$1:$L$24</definedName>
    <definedName name="_xlnm.Print_Area" localSheetId="10">'027 Dolg.posl.ter.'!$A$1:$N$24</definedName>
    <definedName name="_xlnm.Print_Area" localSheetId="11">'034 Zaloge'!$A$1:$F$18</definedName>
    <definedName name="_xlnm.Print_Area" localSheetId="12">'041 Krat.fin.naložbe'!$A$1:$F$19</definedName>
    <definedName name="_xlnm.Print_Area" localSheetId="13">'045 Krat.posojila'!$A$1:$L$24</definedName>
    <definedName name="_xlnm.Print_Area" localSheetId="14">'049 Krat.ter.druzbe.v.sk.'!$A$1:$N$24</definedName>
    <definedName name="_xlnm.Print_Area" localSheetId="15">'050 Krat.ter.kupci'!$A$1:$N$24</definedName>
    <definedName name="_xlnm.Print_Area" localSheetId="16">'051 Krat.ter.drugi'!$A$1:$F$16</definedName>
    <definedName name="_xlnm.Print_Area" localSheetId="17">'053 Krat.AČR'!$A$1:$F$18</definedName>
    <definedName name="_xlnm.Print_Area" localSheetId="18">'054 Zabil.sreds.'!$A$1:$F$18</definedName>
    <definedName name="_xlnm.Print_Area" localSheetId="19">'056 Kapital'!$A$1:$F$24</definedName>
    <definedName name="_xlnm.Print_Area" localSheetId="20">'072 Rez.dolg.PČR'!$A$1:$F$22</definedName>
    <definedName name="_xlnm.Print_Area" localSheetId="21">'076 Dolg.fin.obvez.'!$A$1:$L$24</definedName>
    <definedName name="_xlnm.Print_Area" localSheetId="22">'080 Dolg.posl.obvez.'!$A$1:$L$24</definedName>
    <definedName name="_xlnm.Print_Area" localSheetId="23">'087 Krat.fin.obvez.'!$A$1:$L$24</definedName>
    <definedName name="_xlnm.Print_Area" localSheetId="24">'092 Krat.obvez.druzb.v.sk.'!$A$1:$L$24</definedName>
    <definedName name="_xlnm.Print_Area" localSheetId="25">'093 Krat.obvez.dobav.'!$A$1:$L$24</definedName>
    <definedName name="_xlnm.Print_Area" localSheetId="26">'094 Krat.obvez.druge'!$A$1:$F$16</definedName>
    <definedName name="_xlnm.Print_Area" localSheetId="27">'095 Krat.PČR'!$A$1:$F$17</definedName>
    <definedName name="_xlnm.Print_Area" localSheetId="3">BS!$A$1:$I$109</definedName>
    <definedName name="_xlnm.Print_Area" localSheetId="4">IPI!$A$1:$I$90</definedName>
    <definedName name="_xlnm.Print_Area" localSheetId="2">'Prva stran'!$A$1:$I$48</definedName>
    <definedName name="SedezPoslovnegaSubjekta">'Osnovni podatki'!$D$9</definedName>
    <definedName name="_xlnm.Print_Titles" localSheetId="3">BS!$6:$8</definedName>
    <definedName name="_xlnm.Print_Titles" localSheetId="4">IPI!$6:$8</definedName>
    <definedName name="VelikostPS">Seznami!$D$2:$D$6</definedName>
    <definedName name="VrstaPS">Seznami!$A$2:$A$4</definedName>
  </definedNames>
  <calcPr calcId="162913"/>
</workbook>
</file>

<file path=xl/calcChain.xml><?xml version="1.0" encoding="utf-8"?>
<calcChain xmlns="http://schemas.openxmlformats.org/spreadsheetml/2006/main">
  <c r="L90" i="6" l="1"/>
  <c r="K90" i="6"/>
  <c r="F8" i="17"/>
  <c r="L51" i="6"/>
  <c r="L49" i="6"/>
  <c r="L48" i="6"/>
  <c r="K51" i="6"/>
  <c r="K49" i="6"/>
  <c r="K48" i="6"/>
  <c r="D40" i="4"/>
  <c r="D39" i="4"/>
  <c r="D41" i="4"/>
  <c r="E36" i="3"/>
  <c r="D18" i="31"/>
  <c r="E10" i="31" s="1"/>
  <c r="D18" i="30"/>
  <c r="E12" i="30" s="1"/>
  <c r="D19" i="27"/>
  <c r="K106" i="5" s="1"/>
  <c r="E19" i="27"/>
  <c r="G19" i="27"/>
  <c r="H19" i="27"/>
  <c r="I19" i="27"/>
  <c r="J19" i="27"/>
  <c r="K19" i="27"/>
  <c r="D19" i="25"/>
  <c r="E19" i="25"/>
  <c r="F19" i="25"/>
  <c r="D19" i="24"/>
  <c r="E19" i="24"/>
  <c r="G19" i="24"/>
  <c r="H19" i="24"/>
  <c r="I19" i="24"/>
  <c r="J19" i="24"/>
  <c r="K19" i="24"/>
  <c r="D19" i="23"/>
  <c r="E19" i="23"/>
  <c r="F19" i="23"/>
  <c r="H18" i="17"/>
  <c r="H17" i="17"/>
  <c r="H16" i="17"/>
  <c r="H15" i="17"/>
  <c r="H14" i="17"/>
  <c r="H13" i="17"/>
  <c r="H12" i="17"/>
  <c r="H11" i="17"/>
  <c r="H10" i="17"/>
  <c r="H9" i="17"/>
  <c r="H8" i="17"/>
  <c r="H19" i="17" s="1"/>
  <c r="D19" i="17"/>
  <c r="E19" i="17"/>
  <c r="G19" i="17"/>
  <c r="I19" i="17"/>
  <c r="J19" i="17"/>
  <c r="K19" i="17"/>
  <c r="L19" i="17"/>
  <c r="M19" i="17"/>
  <c r="D19" i="15"/>
  <c r="E19" i="15"/>
  <c r="F19" i="15"/>
  <c r="J19" i="12"/>
  <c r="K19" i="12"/>
  <c r="L19" i="12"/>
  <c r="M19" i="12"/>
  <c r="G19" i="12"/>
  <c r="I19" i="12"/>
  <c r="D19" i="11"/>
  <c r="E19" i="11"/>
  <c r="F19" i="11"/>
  <c r="C3" i="31"/>
  <c r="E16" i="31"/>
  <c r="E14" i="31"/>
  <c r="E12" i="31"/>
  <c r="E8" i="31"/>
  <c r="C3" i="30"/>
  <c r="E17" i="30"/>
  <c r="E16" i="30"/>
  <c r="E15" i="30"/>
  <c r="E14" i="30"/>
  <c r="E13" i="30"/>
  <c r="E11" i="30"/>
  <c r="E10" i="30"/>
  <c r="E9" i="30"/>
  <c r="E8" i="30"/>
  <c r="E7" i="30"/>
  <c r="E12" i="29"/>
  <c r="D12" i="29"/>
  <c r="F6" i="29"/>
  <c r="C6" i="29"/>
  <c r="C3" i="29"/>
  <c r="E11" i="28"/>
  <c r="D11" i="28"/>
  <c r="F6" i="28"/>
  <c r="C6" i="28"/>
  <c r="C3" i="28"/>
  <c r="B22" i="27"/>
  <c r="D21" i="27"/>
  <c r="F18" i="27"/>
  <c r="L18" i="27"/>
  <c r="F17" i="27"/>
  <c r="L17" i="27"/>
  <c r="F16" i="27"/>
  <c r="L16" i="27"/>
  <c r="F15" i="27"/>
  <c r="L15" i="27"/>
  <c r="F14" i="27"/>
  <c r="L14" i="27"/>
  <c r="F13" i="27"/>
  <c r="L13" i="27"/>
  <c r="F12" i="27"/>
  <c r="L12" i="27"/>
  <c r="F11" i="27"/>
  <c r="L11" i="27"/>
  <c r="F10" i="27"/>
  <c r="L10" i="27"/>
  <c r="F9" i="27"/>
  <c r="L9" i="27"/>
  <c r="F8" i="27"/>
  <c r="D6" i="27"/>
  <c r="F3" i="27"/>
  <c r="B22" i="26"/>
  <c r="K19" i="26"/>
  <c r="J19" i="26"/>
  <c r="I19" i="26"/>
  <c r="H19" i="26"/>
  <c r="G19" i="26"/>
  <c r="E19" i="26"/>
  <c r="D19" i="26"/>
  <c r="F18" i="26"/>
  <c r="L18" i="26" s="1"/>
  <c r="F17" i="26"/>
  <c r="L17" i="26" s="1"/>
  <c r="F16" i="26"/>
  <c r="L16" i="26" s="1"/>
  <c r="F15" i="26"/>
  <c r="L15" i="26" s="1"/>
  <c r="F14" i="26"/>
  <c r="L14" i="26" s="1"/>
  <c r="F13" i="26"/>
  <c r="L13" i="26" s="1"/>
  <c r="F12" i="26"/>
  <c r="L12" i="26" s="1"/>
  <c r="F11" i="26"/>
  <c r="L11" i="26" s="1"/>
  <c r="F10" i="26"/>
  <c r="L10" i="26" s="1"/>
  <c r="F9" i="26"/>
  <c r="L9" i="26" s="1"/>
  <c r="F8" i="26"/>
  <c r="L8" i="26"/>
  <c r="D6" i="26"/>
  <c r="F3" i="26"/>
  <c r="H19" i="25"/>
  <c r="G6" i="25"/>
  <c r="D6" i="25"/>
  <c r="E3" i="25"/>
  <c r="B22" i="24"/>
  <c r="F18" i="24"/>
  <c r="L18" i="24" s="1"/>
  <c r="F17" i="24"/>
  <c r="L17" i="24" s="1"/>
  <c r="F16" i="24"/>
  <c r="L16" i="24" s="1"/>
  <c r="F15" i="24"/>
  <c r="L15" i="24" s="1"/>
  <c r="F14" i="24"/>
  <c r="L14" i="24" s="1"/>
  <c r="F13" i="24"/>
  <c r="L13" i="24" s="1"/>
  <c r="F12" i="24"/>
  <c r="L12" i="24" s="1"/>
  <c r="F11" i="24"/>
  <c r="L11" i="24" s="1"/>
  <c r="F10" i="24"/>
  <c r="L10" i="24" s="1"/>
  <c r="F9" i="24"/>
  <c r="L9" i="24" s="1"/>
  <c r="F8" i="24"/>
  <c r="L8" i="24"/>
  <c r="F3" i="24"/>
  <c r="D6" i="24"/>
  <c r="H19" i="23"/>
  <c r="G6" i="23"/>
  <c r="D6" i="23"/>
  <c r="E3" i="23"/>
  <c r="E17" i="22"/>
  <c r="D17" i="22"/>
  <c r="F6" i="22"/>
  <c r="C6" i="22"/>
  <c r="C3" i="22"/>
  <c r="F5" i="21"/>
  <c r="C5" i="21"/>
  <c r="C3" i="21"/>
  <c r="E13" i="20"/>
  <c r="D13" i="20"/>
  <c r="F6" i="20"/>
  <c r="C6" i="20"/>
  <c r="C3" i="20"/>
  <c r="E13" i="19"/>
  <c r="D13" i="19"/>
  <c r="F6" i="19"/>
  <c r="C6" i="19"/>
  <c r="C3" i="19"/>
  <c r="E11" i="18"/>
  <c r="D11" i="18"/>
  <c r="F6" i="18"/>
  <c r="C6" i="18"/>
  <c r="C3" i="18"/>
  <c r="B22" i="17"/>
  <c r="F18" i="17"/>
  <c r="N18" i="17"/>
  <c r="F17" i="17"/>
  <c r="N17" i="17"/>
  <c r="F16" i="17"/>
  <c r="N16" i="17"/>
  <c r="F15" i="17"/>
  <c r="N15" i="17"/>
  <c r="F14" i="17"/>
  <c r="N14" i="17"/>
  <c r="F13" i="17"/>
  <c r="N13" i="17"/>
  <c r="F12" i="17"/>
  <c r="N12" i="17"/>
  <c r="F11" i="17"/>
  <c r="F10" i="17"/>
  <c r="F9" i="17"/>
  <c r="N9" i="17"/>
  <c r="N8" i="17"/>
  <c r="F6" i="17"/>
  <c r="G3" i="17"/>
  <c r="B22" i="16"/>
  <c r="M19" i="16"/>
  <c r="L19" i="16"/>
  <c r="K19" i="16"/>
  <c r="J19" i="16"/>
  <c r="I19" i="16"/>
  <c r="G19" i="16"/>
  <c r="E19" i="16"/>
  <c r="D19" i="16"/>
  <c r="H18" i="16"/>
  <c r="N18" i="16"/>
  <c r="F18" i="16"/>
  <c r="H17" i="16"/>
  <c r="N17" i="16" s="1"/>
  <c r="F17" i="16"/>
  <c r="H16" i="16"/>
  <c r="N16" i="16"/>
  <c r="F16" i="16"/>
  <c r="H15" i="16"/>
  <c r="N15" i="16" s="1"/>
  <c r="F15" i="16"/>
  <c r="H14" i="16"/>
  <c r="F14" i="16"/>
  <c r="N14" i="16"/>
  <c r="H13" i="16"/>
  <c r="F13" i="16"/>
  <c r="N13" i="16"/>
  <c r="H12" i="16"/>
  <c r="F12" i="16"/>
  <c r="N12" i="16" s="1"/>
  <c r="N19" i="16" s="1"/>
  <c r="H11" i="16"/>
  <c r="F11" i="16"/>
  <c r="N11" i="16"/>
  <c r="H10" i="16"/>
  <c r="N10" i="16"/>
  <c r="F10" i="16"/>
  <c r="H9" i="16"/>
  <c r="F9" i="16"/>
  <c r="N9" i="16"/>
  <c r="H8" i="16"/>
  <c r="F8" i="16"/>
  <c r="F6" i="16"/>
  <c r="G3" i="16"/>
  <c r="H19" i="15"/>
  <c r="G18" i="15"/>
  <c r="G17" i="15"/>
  <c r="G16" i="15"/>
  <c r="G15" i="15"/>
  <c r="G14" i="15"/>
  <c r="G13" i="15"/>
  <c r="G19" i="15" s="1"/>
  <c r="G12" i="15"/>
  <c r="G11" i="15"/>
  <c r="G10" i="15"/>
  <c r="G9" i="15"/>
  <c r="G8" i="15"/>
  <c r="G6" i="15"/>
  <c r="E3" i="15"/>
  <c r="E14" i="14"/>
  <c r="D14" i="14"/>
  <c r="F6" i="14"/>
  <c r="C6" i="14"/>
  <c r="C3" i="14"/>
  <c r="C3" i="13"/>
  <c r="E13" i="13"/>
  <c r="D13" i="13"/>
  <c r="F6" i="13"/>
  <c r="C6" i="13"/>
  <c r="B22" i="12"/>
  <c r="F18" i="12"/>
  <c r="H17" i="12"/>
  <c r="F17" i="12"/>
  <c r="H16" i="12"/>
  <c r="F16" i="12"/>
  <c r="H15" i="12"/>
  <c r="F15" i="12"/>
  <c r="N15" i="12" s="1"/>
  <c r="H14" i="12"/>
  <c r="F14" i="12"/>
  <c r="N14" i="12" s="1"/>
  <c r="H13" i="12"/>
  <c r="F13" i="12"/>
  <c r="H12" i="12"/>
  <c r="F12" i="12"/>
  <c r="N12" i="12" s="1"/>
  <c r="H11" i="12"/>
  <c r="F11" i="12"/>
  <c r="N11" i="12"/>
  <c r="H10" i="12"/>
  <c r="F10" i="12"/>
  <c r="H9" i="12"/>
  <c r="F9" i="12"/>
  <c r="H8" i="12"/>
  <c r="F8" i="12"/>
  <c r="F6" i="12"/>
  <c r="G3" i="12"/>
  <c r="H19" i="11"/>
  <c r="G6" i="11"/>
  <c r="D6" i="11"/>
  <c r="E3" i="11"/>
  <c r="E11" i="10"/>
  <c r="D11" i="10"/>
  <c r="C11" i="10"/>
  <c r="F6" i="10"/>
  <c r="C6" i="10"/>
  <c r="C3" i="10"/>
  <c r="F6" i="9"/>
  <c r="C6" i="9"/>
  <c r="F5" i="8"/>
  <c r="C5" i="8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8"/>
  <c r="A1" i="17"/>
  <c r="A1" i="16"/>
  <c r="A1" i="15"/>
  <c r="A1" i="14"/>
  <c r="A1" i="13"/>
  <c r="A1" i="12"/>
  <c r="A1" i="11"/>
  <c r="A1" i="10"/>
  <c r="E11" i="9"/>
  <c r="D11" i="9"/>
  <c r="C11" i="9"/>
  <c r="L26" i="5"/>
  <c r="C3" i="9"/>
  <c r="A1" i="9"/>
  <c r="C3" i="8"/>
  <c r="A1" i="8"/>
  <c r="E20" i="8"/>
  <c r="D20" i="8"/>
  <c r="C20" i="8"/>
  <c r="F6" i="7"/>
  <c r="C6" i="7"/>
  <c r="C3" i="7"/>
  <c r="A1" i="7"/>
  <c r="E13" i="7"/>
  <c r="D13" i="7"/>
  <c r="C13" i="7"/>
  <c r="F12" i="7"/>
  <c r="F11" i="7"/>
  <c r="F10" i="7"/>
  <c r="F9" i="7"/>
  <c r="F8" i="7"/>
  <c r="F13" i="7" s="1"/>
  <c r="I86" i="6"/>
  <c r="I85" i="6"/>
  <c r="I82" i="6"/>
  <c r="I81" i="6"/>
  <c r="I80" i="6"/>
  <c r="I78" i="6"/>
  <c r="I77" i="6"/>
  <c r="I76" i="6"/>
  <c r="I74" i="6"/>
  <c r="I73" i="6"/>
  <c r="I72" i="6"/>
  <c r="I71" i="6"/>
  <c r="I69" i="6"/>
  <c r="I66" i="6"/>
  <c r="I65" i="6"/>
  <c r="I63" i="6"/>
  <c r="I62" i="6"/>
  <c r="I60" i="6"/>
  <c r="I59" i="6"/>
  <c r="I58" i="6"/>
  <c r="I57" i="6"/>
  <c r="I51" i="6"/>
  <c r="I50" i="6"/>
  <c r="I46" i="6"/>
  <c r="I45" i="6"/>
  <c r="I44" i="6"/>
  <c r="I42" i="6"/>
  <c r="I41" i="6"/>
  <c r="I40" i="6"/>
  <c r="I39" i="6"/>
  <c r="I37" i="6"/>
  <c r="I36" i="6"/>
  <c r="I35" i="6"/>
  <c r="I34" i="6"/>
  <c r="I32" i="6"/>
  <c r="I31" i="6"/>
  <c r="I30" i="6"/>
  <c r="I28" i="6"/>
  <c r="I24" i="6"/>
  <c r="I23" i="6"/>
  <c r="I22" i="6"/>
  <c r="I21" i="6"/>
  <c r="I20" i="6"/>
  <c r="I19" i="6"/>
  <c r="I18" i="6"/>
  <c r="I16" i="6"/>
  <c r="I15" i="6"/>
  <c r="I13" i="6"/>
  <c r="I12" i="6"/>
  <c r="I11" i="6"/>
  <c r="G79" i="6"/>
  <c r="H79" i="6"/>
  <c r="I79" i="6" s="1"/>
  <c r="G75" i="6"/>
  <c r="G61" i="6"/>
  <c r="H61" i="6"/>
  <c r="I61" i="6" s="1"/>
  <c r="H47" i="6"/>
  <c r="I47" i="6"/>
  <c r="G47" i="6"/>
  <c r="G43" i="6"/>
  <c r="G38" i="6"/>
  <c r="H38" i="6"/>
  <c r="I38" i="6"/>
  <c r="G33" i="6"/>
  <c r="G29" i="6"/>
  <c r="G27" i="6"/>
  <c r="H29" i="6"/>
  <c r="I29" i="6"/>
  <c r="G17" i="6"/>
  <c r="H17" i="6"/>
  <c r="G10" i="6"/>
  <c r="H10" i="6"/>
  <c r="I10" i="6"/>
  <c r="C4" i="6"/>
  <c r="C1" i="6"/>
  <c r="C4" i="5"/>
  <c r="C1" i="5"/>
  <c r="I109" i="5"/>
  <c r="I108" i="5"/>
  <c r="I107" i="5"/>
  <c r="I106" i="5"/>
  <c r="I105" i="5"/>
  <c r="I103" i="5"/>
  <c r="I102" i="5"/>
  <c r="I101" i="5"/>
  <c r="I99" i="5"/>
  <c r="I97" i="5"/>
  <c r="I96" i="5"/>
  <c r="I95" i="5"/>
  <c r="I94" i="5"/>
  <c r="I92" i="5"/>
  <c r="I91" i="5"/>
  <c r="I90" i="5"/>
  <c r="I87" i="5"/>
  <c r="I86" i="5"/>
  <c r="I84" i="5"/>
  <c r="I83" i="5"/>
  <c r="I82" i="5"/>
  <c r="I81" i="5"/>
  <c r="I80" i="5"/>
  <c r="I79" i="5"/>
  <c r="I78" i="5"/>
  <c r="I77" i="5"/>
  <c r="I76" i="5"/>
  <c r="I75" i="5"/>
  <c r="I74" i="5"/>
  <c r="I72" i="5"/>
  <c r="I71" i="5"/>
  <c r="I70" i="5"/>
  <c r="I69" i="5"/>
  <c r="I68" i="5"/>
  <c r="I62" i="5"/>
  <c r="I61" i="5"/>
  <c r="I60" i="5"/>
  <c r="I59" i="5"/>
  <c r="I58" i="5"/>
  <c r="I57" i="5"/>
  <c r="I55" i="5"/>
  <c r="I54" i="5"/>
  <c r="I52" i="5"/>
  <c r="I51" i="5"/>
  <c r="I50" i="5"/>
  <c r="I47" i="5"/>
  <c r="I46" i="5"/>
  <c r="I45" i="5"/>
  <c r="I44" i="5"/>
  <c r="I43" i="5"/>
  <c r="I41" i="5"/>
  <c r="I39" i="5"/>
  <c r="I38" i="5"/>
  <c r="I37" i="5"/>
  <c r="I36" i="5"/>
  <c r="I34" i="5"/>
  <c r="I33" i="5"/>
  <c r="I31" i="5"/>
  <c r="I30" i="5"/>
  <c r="I29" i="5"/>
  <c r="I26" i="5"/>
  <c r="I25" i="5"/>
  <c r="I24" i="5"/>
  <c r="I23" i="5"/>
  <c r="I22" i="5"/>
  <c r="I21" i="5"/>
  <c r="I20" i="5"/>
  <c r="I19" i="5"/>
  <c r="I17" i="5"/>
  <c r="I16" i="5"/>
  <c r="I15" i="5"/>
  <c r="I14" i="5"/>
  <c r="I13" i="5"/>
  <c r="G104" i="5"/>
  <c r="I104" i="5" s="1"/>
  <c r="H104" i="5"/>
  <c r="G100" i="5"/>
  <c r="G73" i="5"/>
  <c r="H73" i="5"/>
  <c r="H66" i="5" s="1"/>
  <c r="H67" i="5"/>
  <c r="H53" i="5"/>
  <c r="D21" i="15"/>
  <c r="L53" i="5"/>
  <c r="H49" i="5"/>
  <c r="H35" i="5"/>
  <c r="G18" i="5"/>
  <c r="I18" i="5"/>
  <c r="H12" i="5"/>
  <c r="H11" i="5" s="1"/>
  <c r="G12" i="5"/>
  <c r="G11" i="5"/>
  <c r="N11" i="17"/>
  <c r="D20" i="15"/>
  <c r="D20" i="27"/>
  <c r="F8" i="29"/>
  <c r="F12" i="29" s="1"/>
  <c r="F10" i="29"/>
  <c r="F9" i="29"/>
  <c r="F11" i="29"/>
  <c r="C12" i="29"/>
  <c r="C13" i="29"/>
  <c r="F9" i="28"/>
  <c r="F8" i="28"/>
  <c r="F11" i="28" s="1"/>
  <c r="F10" i="28"/>
  <c r="C11" i="28"/>
  <c r="G8" i="25"/>
  <c r="G10" i="25"/>
  <c r="G12" i="25"/>
  <c r="G14" i="25"/>
  <c r="G16" i="25"/>
  <c r="G9" i="25"/>
  <c r="G11" i="25"/>
  <c r="G13" i="25"/>
  <c r="G15" i="25"/>
  <c r="G17" i="25"/>
  <c r="G18" i="25"/>
  <c r="F9" i="22"/>
  <c r="F11" i="22"/>
  <c r="F13" i="22"/>
  <c r="F15" i="22"/>
  <c r="G9" i="23"/>
  <c r="G10" i="23"/>
  <c r="G11" i="23"/>
  <c r="G12" i="23"/>
  <c r="G13" i="23"/>
  <c r="G14" i="23"/>
  <c r="G15" i="23"/>
  <c r="G16" i="23"/>
  <c r="G17" i="23"/>
  <c r="G8" i="23"/>
  <c r="G19" i="23" s="1"/>
  <c r="F8" i="22"/>
  <c r="F10" i="22"/>
  <c r="F12" i="22"/>
  <c r="F14" i="22"/>
  <c r="F16" i="22"/>
  <c r="F17" i="22" s="1"/>
  <c r="C17" i="22"/>
  <c r="F8" i="21"/>
  <c r="F10" i="21"/>
  <c r="F12" i="21"/>
  <c r="F14" i="21"/>
  <c r="F16" i="21"/>
  <c r="F7" i="21"/>
  <c r="F9" i="21"/>
  <c r="F11" i="21"/>
  <c r="F13" i="21"/>
  <c r="F15" i="21"/>
  <c r="F17" i="21"/>
  <c r="C20" i="21"/>
  <c r="C22" i="21" s="1"/>
  <c r="F8" i="20"/>
  <c r="F10" i="20"/>
  <c r="F12" i="20"/>
  <c r="F9" i="20"/>
  <c r="F11" i="20"/>
  <c r="C13" i="20"/>
  <c r="F9" i="19"/>
  <c r="F11" i="19"/>
  <c r="F8" i="19"/>
  <c r="F13" i="19" s="1"/>
  <c r="F10" i="19"/>
  <c r="F12" i="19"/>
  <c r="C13" i="19"/>
  <c r="C15" i="19"/>
  <c r="F9" i="18"/>
  <c r="F8" i="18"/>
  <c r="F10" i="18"/>
  <c r="C11" i="18"/>
  <c r="L59" i="5" s="1"/>
  <c r="F8" i="14"/>
  <c r="F10" i="14"/>
  <c r="F12" i="14"/>
  <c r="F9" i="14"/>
  <c r="F11" i="14"/>
  <c r="F13" i="14"/>
  <c r="C14" i="14"/>
  <c r="C16" i="14" s="1"/>
  <c r="F8" i="13"/>
  <c r="F10" i="13"/>
  <c r="F12" i="13"/>
  <c r="F9" i="13"/>
  <c r="F11" i="13"/>
  <c r="C13" i="13"/>
  <c r="C15" i="13" s="1"/>
  <c r="H18" i="12"/>
  <c r="N18" i="12"/>
  <c r="F10" i="10"/>
  <c r="G9" i="11"/>
  <c r="G10" i="11"/>
  <c r="G11" i="11"/>
  <c r="G12" i="11"/>
  <c r="G13" i="11"/>
  <c r="G14" i="11"/>
  <c r="G15" i="11"/>
  <c r="G16" i="11"/>
  <c r="G17" i="11"/>
  <c r="G8" i="11"/>
  <c r="G19" i="11" s="1"/>
  <c r="F9" i="10"/>
  <c r="F11" i="10" s="1"/>
  <c r="F8" i="10"/>
  <c r="F9" i="9"/>
  <c r="F8" i="9"/>
  <c r="F11" i="9" s="1"/>
  <c r="F10" i="9"/>
  <c r="F8" i="8"/>
  <c r="F10" i="8"/>
  <c r="F12" i="8"/>
  <c r="F14" i="8"/>
  <c r="F16" i="8"/>
  <c r="F18" i="8"/>
  <c r="F9" i="8"/>
  <c r="F11" i="8"/>
  <c r="F13" i="8"/>
  <c r="F15" i="8"/>
  <c r="F17" i="8"/>
  <c r="F19" i="8"/>
  <c r="F7" i="8"/>
  <c r="H70" i="6"/>
  <c r="I70" i="6" s="1"/>
  <c r="H14" i="6"/>
  <c r="I14" i="6"/>
  <c r="H56" i="6"/>
  <c r="I56" i="6"/>
  <c r="H64" i="6"/>
  <c r="I64" i="6"/>
  <c r="G70" i="6"/>
  <c r="G67" i="6" s="1"/>
  <c r="G84" i="6" s="1"/>
  <c r="G14" i="6"/>
  <c r="H33" i="6"/>
  <c r="I33" i="6"/>
  <c r="H43" i="6"/>
  <c r="I43" i="6"/>
  <c r="G56" i="6"/>
  <c r="G64" i="6"/>
  <c r="G55" i="6" s="1"/>
  <c r="H75" i="6"/>
  <c r="I75" i="6" s="1"/>
  <c r="G32" i="5"/>
  <c r="K32" i="5" s="1"/>
  <c r="I32" i="5"/>
  <c r="G42" i="5"/>
  <c r="I42" i="5"/>
  <c r="H89" i="5"/>
  <c r="D21" i="23" s="1"/>
  <c r="D20" i="23"/>
  <c r="H93" i="5"/>
  <c r="H28" i="5"/>
  <c r="G28" i="5"/>
  <c r="I28" i="5" s="1"/>
  <c r="G35" i="5"/>
  <c r="G49" i="5"/>
  <c r="I49" i="5"/>
  <c r="H56" i="5"/>
  <c r="G56" i="5"/>
  <c r="I56" i="5" s="1"/>
  <c r="H85" i="5"/>
  <c r="L85" i="5" s="1"/>
  <c r="G89" i="5"/>
  <c r="I89" i="5"/>
  <c r="H18" i="5"/>
  <c r="C21" i="8"/>
  <c r="H32" i="5"/>
  <c r="D21" i="11" s="1"/>
  <c r="H27" i="5"/>
  <c r="H42" i="5"/>
  <c r="G53" i="5"/>
  <c r="I53" i="5" s="1"/>
  <c r="G67" i="5"/>
  <c r="G85" i="5"/>
  <c r="I85" i="5" s="1"/>
  <c r="G93" i="5"/>
  <c r="I93" i="5" s="1"/>
  <c r="H100" i="5"/>
  <c r="C14" i="13"/>
  <c r="C13" i="18"/>
  <c r="C12" i="18"/>
  <c r="C14" i="19"/>
  <c r="C13" i="28"/>
  <c r="C12" i="28"/>
  <c r="C14" i="29"/>
  <c r="L108" i="5"/>
  <c r="L107" i="5"/>
  <c r="G18" i="23"/>
  <c r="L61" i="5"/>
  <c r="G18" i="11"/>
  <c r="H67" i="6"/>
  <c r="I67" i="6"/>
  <c r="G47" i="4"/>
  <c r="A48" i="4"/>
  <c r="D44" i="4"/>
  <c r="A6" i="4"/>
  <c r="I2" i="4"/>
  <c r="I1" i="4"/>
  <c r="A2" i="4"/>
  <c r="A1" i="4"/>
  <c r="E9" i="3"/>
  <c r="E8" i="3"/>
  <c r="E31" i="3"/>
  <c r="E30" i="3"/>
  <c r="E29" i="3"/>
  <c r="E28" i="3"/>
  <c r="E27" i="3"/>
  <c r="E24" i="3"/>
  <c r="E21" i="3"/>
  <c r="E20" i="3"/>
  <c r="E19" i="3"/>
  <c r="E18" i="3"/>
  <c r="E15" i="3"/>
  <c r="E14" i="3"/>
  <c r="E13" i="3"/>
  <c r="E12" i="3"/>
  <c r="E11" i="3"/>
  <c r="E10" i="3"/>
  <c r="I73" i="5"/>
  <c r="D21" i="26"/>
  <c r="D20" i="26"/>
  <c r="K105" i="5"/>
  <c r="L8" i="27"/>
  <c r="L19" i="27"/>
  <c r="F19" i="27"/>
  <c r="K93" i="5"/>
  <c r="D20" i="24"/>
  <c r="G19" i="25"/>
  <c r="L11" i="25" s="1"/>
  <c r="G21" i="25"/>
  <c r="N9" i="12"/>
  <c r="N10" i="12"/>
  <c r="N13" i="12"/>
  <c r="N16" i="12"/>
  <c r="N17" i="12"/>
  <c r="F19" i="17"/>
  <c r="F20" i="17" s="1"/>
  <c r="E7" i="31"/>
  <c r="E9" i="31"/>
  <c r="E11" i="31"/>
  <c r="E13" i="31"/>
  <c r="E15" i="31"/>
  <c r="G20" i="25"/>
  <c r="L28" i="5"/>
  <c r="L49" i="5"/>
  <c r="C15" i="14"/>
  <c r="F21" i="17"/>
  <c r="F11" i="18"/>
  <c r="F13" i="18" s="1"/>
  <c r="I12" i="5"/>
  <c r="C22" i="8"/>
  <c r="L14" i="25"/>
  <c r="L16" i="25"/>
  <c r="L13" i="25"/>
  <c r="L17" i="25"/>
  <c r="C13" i="9"/>
  <c r="C12" i="9"/>
  <c r="E20" i="21"/>
  <c r="G68" i="6"/>
  <c r="G54" i="6"/>
  <c r="G9" i="6"/>
  <c r="G25" i="6"/>
  <c r="H27" i="6"/>
  <c r="G26" i="6"/>
  <c r="H19" i="12"/>
  <c r="H98" i="5"/>
  <c r="D21" i="25"/>
  <c r="C14" i="20"/>
  <c r="C15" i="20"/>
  <c r="H55" i="6"/>
  <c r="I55" i="6" s="1"/>
  <c r="F20" i="8"/>
  <c r="K59" i="5"/>
  <c r="G66" i="5"/>
  <c r="I66" i="5" s="1"/>
  <c r="I67" i="5"/>
  <c r="L100" i="5"/>
  <c r="F13" i="13"/>
  <c r="K42" i="5" s="1"/>
  <c r="F12" i="18"/>
  <c r="H54" i="6"/>
  <c r="I54" i="6"/>
  <c r="F19" i="26"/>
  <c r="L62" i="5"/>
  <c r="D20" i="25"/>
  <c r="I35" i="5"/>
  <c r="L18" i="5"/>
  <c r="I11" i="5"/>
  <c r="I17" i="6"/>
  <c r="H9" i="6"/>
  <c r="C12" i="10"/>
  <c r="C13" i="10"/>
  <c r="N19" i="17"/>
  <c r="H68" i="6"/>
  <c r="I68" i="6"/>
  <c r="I100" i="5"/>
  <c r="G98" i="5"/>
  <c r="I98" i="5" s="1"/>
  <c r="K100" i="5"/>
  <c r="N8" i="12"/>
  <c r="F19" i="12"/>
  <c r="K35" i="5" s="1"/>
  <c r="F19" i="16"/>
  <c r="F14" i="14"/>
  <c r="F16" i="14" s="1"/>
  <c r="C18" i="22"/>
  <c r="L9" i="25"/>
  <c r="L18" i="25"/>
  <c r="L15" i="25"/>
  <c r="F13" i="20"/>
  <c r="F15" i="20" s="1"/>
  <c r="D20" i="11"/>
  <c r="L12" i="25"/>
  <c r="G88" i="5"/>
  <c r="I88" i="5" s="1"/>
  <c r="G27" i="5"/>
  <c r="I27" i="5"/>
  <c r="L8" i="25"/>
  <c r="L19" i="25" s="1"/>
  <c r="L10" i="25"/>
  <c r="G48" i="5"/>
  <c r="I48" i="5" s="1"/>
  <c r="H88" i="5"/>
  <c r="D21" i="24"/>
  <c r="L42" i="5"/>
  <c r="L32" i="5"/>
  <c r="N8" i="16"/>
  <c r="N10" i="17"/>
  <c r="H48" i="5"/>
  <c r="H40" i="5"/>
  <c r="I27" i="6"/>
  <c r="H26" i="6"/>
  <c r="I26" i="6" s="1"/>
  <c r="G52" i="6"/>
  <c r="G83" i="6" s="1"/>
  <c r="G53" i="6"/>
  <c r="F14" i="20"/>
  <c r="F21" i="8"/>
  <c r="K18" i="5"/>
  <c r="F22" i="8"/>
  <c r="G40" i="5"/>
  <c r="I40" i="5" s="1"/>
  <c r="B17" i="14"/>
  <c r="F15" i="14"/>
  <c r="K49" i="5"/>
  <c r="F14" i="13"/>
  <c r="I9" i="6"/>
  <c r="H25" i="6"/>
  <c r="I25" i="6" s="1"/>
  <c r="F21" i="16"/>
  <c r="F20" i="16"/>
  <c r="K57" i="5"/>
  <c r="G10" i="5"/>
  <c r="I10" i="5" s="1"/>
  <c r="K26" i="5" l="1"/>
  <c r="F13" i="9"/>
  <c r="F12" i="9"/>
  <c r="L12" i="23"/>
  <c r="L16" i="23"/>
  <c r="L11" i="23"/>
  <c r="L18" i="23"/>
  <c r="L13" i="23"/>
  <c r="L8" i="23"/>
  <c r="G20" i="23"/>
  <c r="L15" i="23"/>
  <c r="G21" i="23"/>
  <c r="L14" i="23"/>
  <c r="L10" i="23"/>
  <c r="L17" i="23"/>
  <c r="K89" i="5"/>
  <c r="L9" i="23"/>
  <c r="H10" i="5"/>
  <c r="H9" i="5" s="1"/>
  <c r="L3" i="5" s="1"/>
  <c r="C15" i="7"/>
  <c r="L11" i="5"/>
  <c r="C14" i="7"/>
  <c r="L10" i="15"/>
  <c r="L11" i="15"/>
  <c r="L16" i="15"/>
  <c r="L18" i="15"/>
  <c r="L8" i="15"/>
  <c r="G20" i="15"/>
  <c r="L13" i="15"/>
  <c r="L12" i="15"/>
  <c r="G21" i="15"/>
  <c r="L9" i="15"/>
  <c r="L15" i="15"/>
  <c r="L17" i="15"/>
  <c r="L14" i="15"/>
  <c r="L66" i="5"/>
  <c r="H65" i="5"/>
  <c r="L4" i="5" s="1"/>
  <c r="C21" i="21"/>
  <c r="N19" i="12"/>
  <c r="K28" i="5"/>
  <c r="F13" i="10"/>
  <c r="F12" i="10"/>
  <c r="B14" i="10"/>
  <c r="F13" i="29"/>
  <c r="K108" i="5"/>
  <c r="F14" i="29"/>
  <c r="L15" i="11"/>
  <c r="L9" i="11"/>
  <c r="L8" i="11"/>
  <c r="L17" i="11"/>
  <c r="L13" i="11"/>
  <c r="L18" i="11"/>
  <c r="L10" i="11"/>
  <c r="G21" i="11"/>
  <c r="G20" i="11"/>
  <c r="L12" i="11"/>
  <c r="L14" i="11"/>
  <c r="L16" i="11"/>
  <c r="L11" i="11"/>
  <c r="F18" i="22"/>
  <c r="F19" i="22"/>
  <c r="K85" i="5"/>
  <c r="F13" i="28"/>
  <c r="K107" i="5"/>
  <c r="F12" i="28"/>
  <c r="F15" i="7"/>
  <c r="F14" i="7"/>
  <c r="K11" i="5"/>
  <c r="G87" i="6"/>
  <c r="D18" i="21" s="1"/>
  <c r="G88" i="6"/>
  <c r="D19" i="21" s="1"/>
  <c r="F19" i="21" s="1"/>
  <c r="E18" i="31"/>
  <c r="L19" i="24"/>
  <c r="F14" i="19"/>
  <c r="K61" i="5"/>
  <c r="F15" i="19"/>
  <c r="L19" i="26"/>
  <c r="E18" i="30"/>
  <c r="L89" i="5"/>
  <c r="K53" i="5"/>
  <c r="K58" i="5"/>
  <c r="F19" i="24"/>
  <c r="E17" i="31"/>
  <c r="H53" i="6"/>
  <c r="I53" i="6" s="1"/>
  <c r="H52" i="6"/>
  <c r="G65" i="5"/>
  <c r="F20" i="12"/>
  <c r="C19" i="22"/>
  <c r="G9" i="5"/>
  <c r="F21" i="12"/>
  <c r="H19" i="16"/>
  <c r="F15" i="13"/>
  <c r="K62" i="5"/>
  <c r="L19" i="11" l="1"/>
  <c r="K3" i="5"/>
  <c r="I9" i="5"/>
  <c r="F18" i="21"/>
  <c r="F20" i="21" s="1"/>
  <c r="D20" i="21"/>
  <c r="I65" i="5"/>
  <c r="K4" i="5"/>
  <c r="H83" i="6"/>
  <c r="H84" i="6"/>
  <c r="I84" i="6" s="1"/>
  <c r="I52" i="6"/>
  <c r="L19" i="15"/>
  <c r="L5" i="5"/>
  <c r="L19" i="23"/>
  <c r="I83" i="6" l="1"/>
  <c r="H88" i="6"/>
  <c r="I88" i="6" s="1"/>
  <c r="H87" i="6"/>
  <c r="I87" i="6" s="1"/>
  <c r="K5" i="5"/>
  <c r="M5" i="5" s="1"/>
  <c r="F22" i="21"/>
  <c r="K66" i="5"/>
  <c r="F21" i="21"/>
</calcChain>
</file>

<file path=xl/comments1.xml><?xml version="1.0" encoding="utf-8"?>
<comments xmlns="http://schemas.openxmlformats.org/spreadsheetml/2006/main">
  <authors>
    <author>Marija Zavodnik</author>
  </authors>
  <commentList>
    <comment ref="D8" authorId="0" shapeId="0">
      <text>
        <r>
          <rPr>
            <sz val="9"/>
            <color indexed="81"/>
            <rFont val="Tahoma"/>
            <family val="2"/>
            <charset val="238"/>
          </rPr>
          <t xml:space="preserve">Vpišite ime družbe oziroma podjetnika
</t>
        </r>
      </text>
    </comment>
    <comment ref="D9" authorId="0" shapeId="0">
      <text>
        <r>
          <rPr>
            <sz val="9"/>
            <color indexed="81"/>
            <rFont val="Tahoma"/>
            <family val="2"/>
            <charset val="238"/>
          </rPr>
          <t>Vpišite kraj in naslov</t>
        </r>
      </text>
    </comment>
    <comment ref="D20" authorId="0" shapeId="0">
      <text>
        <r>
          <rPr>
            <sz val="9"/>
            <color indexed="81"/>
            <rFont val="Tahoma"/>
            <family val="2"/>
            <charset val="238"/>
          </rPr>
          <t>Datum sestave poročila</t>
        </r>
      </text>
    </comment>
    <comment ref="D21" authorId="0" shapeId="0">
      <text>
        <r>
          <rPr>
            <sz val="9"/>
            <color indexed="81"/>
            <rFont val="Tahoma"/>
            <family val="2"/>
            <charset val="238"/>
          </rPr>
          <t>Kraj sestave poročila</t>
        </r>
      </text>
    </comment>
    <comment ref="D27" authorId="0" shapeId="0">
      <text>
        <r>
          <rPr>
            <sz val="9"/>
            <color indexed="81"/>
            <rFont val="Tahoma"/>
            <family val="2"/>
            <charset val="238"/>
          </rPr>
          <t>Naziv firme izvajalca računovodskih storitev</t>
        </r>
      </text>
    </comment>
    <comment ref="D28" authorId="0" shapeId="0">
      <text>
        <r>
          <rPr>
            <sz val="9"/>
            <color indexed="81"/>
            <rFont val="Tahoma"/>
            <family val="2"/>
            <charset val="238"/>
          </rPr>
          <t>Vpišite kontaktno osebo izvajalca računovodskih storitev</t>
        </r>
      </text>
    </comment>
    <comment ref="D29" authorId="0" shapeId="0">
      <text>
        <r>
          <rPr>
            <sz val="9"/>
            <color indexed="81"/>
            <rFont val="Tahoma"/>
            <family val="2"/>
            <charset val="238"/>
          </rPr>
          <t>Vpišite telefonsko številko</t>
        </r>
      </text>
    </comment>
    <comment ref="D30" authorId="0" shapeId="0">
      <text>
        <r>
          <rPr>
            <sz val="9"/>
            <color indexed="81"/>
            <rFont val="Tahoma"/>
            <family val="2"/>
            <charset val="238"/>
          </rPr>
          <t>Ta elektronski naslov bo banka
uporabljala le v primeru morebitnega razčiščevanja
posredovanih podatkov letnih poročil.
Vnos je zaželjen,ni pa obvezen!</t>
        </r>
      </text>
    </comment>
    <comment ref="D31" authorId="0" shapeId="0">
      <text>
        <r>
          <rPr>
            <sz val="9"/>
            <color indexed="81"/>
            <rFont val="Tahoma"/>
            <family val="2"/>
            <charset val="238"/>
          </rPr>
          <t>Vpišite številko potrdila podpisnika Standarda izvajalcev računovodskih storitev (SIRS).
Če niste podpisnik standarda, pustite polje prazno.</t>
        </r>
      </text>
    </comment>
  </commentList>
</comments>
</file>

<file path=xl/comments2.xml><?xml version="1.0" encoding="utf-8"?>
<comments xmlns="http://schemas.openxmlformats.org/spreadsheetml/2006/main">
  <authors>
    <author>Silvester Pislak</author>
  </authors>
  <commentList>
    <comment ref="J6" authorId="0" shapeId="0">
      <text>
        <r>
          <rPr>
            <sz val="9"/>
            <color indexed="81"/>
            <rFont val="Segoe UI"/>
            <family val="2"/>
            <charset val="238"/>
          </rPr>
          <t>Vpišite datum
 trajanja (ročnost) največje pogodbe.</t>
        </r>
      </text>
    </comment>
  </commentList>
</comments>
</file>

<file path=xl/comments3.xml><?xml version="1.0" encoding="utf-8"?>
<comments xmlns="http://schemas.openxmlformats.org/spreadsheetml/2006/main">
  <authors>
    <author>Silvester Pislak</author>
  </authors>
  <commentList>
    <comment ref="J6" authorId="0" shapeId="0">
      <text>
        <r>
          <rPr>
            <sz val="9"/>
            <color indexed="81"/>
            <rFont val="Segoe UI"/>
            <family val="2"/>
            <charset val="238"/>
          </rPr>
          <t>Vpišite datum
 trajanja (ročnost) največje pogodbe.</t>
        </r>
      </text>
    </comment>
  </commentList>
</comments>
</file>

<file path=xl/comments4.xml><?xml version="1.0" encoding="utf-8"?>
<comments xmlns="http://schemas.openxmlformats.org/spreadsheetml/2006/main">
  <authors>
    <author>Silvester Pislak</author>
  </authors>
  <commentList>
    <comment ref="J6" authorId="0" shapeId="0">
      <text>
        <r>
          <rPr>
            <sz val="9"/>
            <color indexed="81"/>
            <rFont val="Segoe UI"/>
            <family val="2"/>
            <charset val="238"/>
          </rPr>
          <t>Vpišite datum
 trajanja (ročnost) največje pogodbe.</t>
        </r>
      </text>
    </comment>
  </commentList>
</comments>
</file>

<file path=xl/comments5.xml><?xml version="1.0" encoding="utf-8"?>
<comments xmlns="http://schemas.openxmlformats.org/spreadsheetml/2006/main">
  <authors>
    <author>Silvester Pislak</author>
  </authors>
  <commentList>
    <comment ref="J6" authorId="0" shapeId="0">
      <text>
        <r>
          <rPr>
            <sz val="9"/>
            <color indexed="81"/>
            <rFont val="Segoe UI"/>
            <family val="2"/>
            <charset val="238"/>
          </rPr>
          <t>Vpišite datum
 trajanja (ročnost) največje pogodbe.</t>
        </r>
      </text>
    </comment>
  </commentList>
</comments>
</file>

<file path=xl/sharedStrings.xml><?xml version="1.0" encoding="utf-8"?>
<sst xmlns="http://schemas.openxmlformats.org/spreadsheetml/2006/main" count="1653" uniqueCount="662">
  <si>
    <t>Osnovni podatki</t>
  </si>
  <si>
    <t>Podatki poslovnega subjekta</t>
  </si>
  <si>
    <t>Naziv posl.subjekta</t>
  </si>
  <si>
    <t>X</t>
  </si>
  <si>
    <t>Sedež</t>
  </si>
  <si>
    <t>Matična številka</t>
  </si>
  <si>
    <t>Davčna številka</t>
  </si>
  <si>
    <t>Vodja posl.subjekta</t>
  </si>
  <si>
    <t>Vrsta posl.subjekta</t>
  </si>
  <si>
    <t>Velikost posl.subjekta</t>
  </si>
  <si>
    <t>Način računovodenja</t>
  </si>
  <si>
    <t>Obdobje in datum poročanja</t>
  </si>
  <si>
    <t>Obdobje Od</t>
  </si>
  <si>
    <t>Obdobje Do</t>
  </si>
  <si>
    <t>Datum poročanja</t>
  </si>
  <si>
    <t>Kraj izdelave poročila</t>
  </si>
  <si>
    <t>Podatki banke prejemnice FRP</t>
  </si>
  <si>
    <t>BIC koda</t>
  </si>
  <si>
    <t>Podatki IRS (Izvajalca Računovodskih Storitev)</t>
  </si>
  <si>
    <t>Naziv IRS</t>
  </si>
  <si>
    <t>Kontaktna oseba</t>
  </si>
  <si>
    <t>Telefonska številka</t>
  </si>
  <si>
    <t>Elektronski naslov</t>
  </si>
  <si>
    <t>Številka potrdila SIRS</t>
  </si>
  <si>
    <t>Legenda:</t>
  </si>
  <si>
    <t>Podatek je obvezen!</t>
  </si>
  <si>
    <t>Matična številka:</t>
  </si>
  <si>
    <t>Davčna številka:</t>
  </si>
  <si>
    <t>FINANČNA RAZKRITJA POSLOVANJA</t>
  </si>
  <si>
    <t>Vsebina</t>
  </si>
  <si>
    <t>Bilanca stanja</t>
  </si>
  <si>
    <t>Izkaz poslovnega izida</t>
  </si>
  <si>
    <t>Razkritja</t>
  </si>
  <si>
    <t>003</t>
  </si>
  <si>
    <t>Neopredmetena osnovna sredstva</t>
  </si>
  <si>
    <t>010</t>
  </si>
  <si>
    <t>Opredmetena osnova sredstva</t>
  </si>
  <si>
    <t>018</t>
  </si>
  <si>
    <t>Naložbene nepremičnine</t>
  </si>
  <si>
    <t>020</t>
  </si>
  <si>
    <t>Dolgoročne finančne naložbe</t>
  </si>
  <si>
    <t>024</t>
  </si>
  <si>
    <t>Dolgoročna posojila</t>
  </si>
  <si>
    <t>027</t>
  </si>
  <si>
    <t>Dolgoročne poslovne terjatve</t>
  </si>
  <si>
    <t>034</t>
  </si>
  <si>
    <t>Zaloge</t>
  </si>
  <si>
    <t>041</t>
  </si>
  <si>
    <t>Krakoročne finačne naložbe</t>
  </si>
  <si>
    <t>045</t>
  </si>
  <si>
    <t>Kratkoročna posojila</t>
  </si>
  <si>
    <t>049</t>
  </si>
  <si>
    <t>Terjatve do družb v skupini</t>
  </si>
  <si>
    <t>050</t>
  </si>
  <si>
    <t>Terjatve do kupcev</t>
  </si>
  <si>
    <t>051</t>
  </si>
  <si>
    <t>Druge terjatve</t>
  </si>
  <si>
    <t>053</t>
  </si>
  <si>
    <t>Kratkoročne AČR</t>
  </si>
  <si>
    <t>056</t>
  </si>
  <si>
    <t>Kapital</t>
  </si>
  <si>
    <t>072</t>
  </si>
  <si>
    <t>076</t>
  </si>
  <si>
    <t>Dolgoročne finančne obveznosti</t>
  </si>
  <si>
    <t>080</t>
  </si>
  <si>
    <t>Dolgoročne poslovne obveznosti</t>
  </si>
  <si>
    <t>087</t>
  </si>
  <si>
    <t>Kratkoročne finančne obveznosti</t>
  </si>
  <si>
    <t>092</t>
  </si>
  <si>
    <t>Obveznosti do družb v skupini</t>
  </si>
  <si>
    <t>093</t>
  </si>
  <si>
    <t>Obveznosti do dobaviteljev</t>
  </si>
  <si>
    <t>094</t>
  </si>
  <si>
    <t>Druge obveznosti</t>
  </si>
  <si>
    <t>095</t>
  </si>
  <si>
    <t>Kratkoročne PČR</t>
  </si>
  <si>
    <t>Priloge</t>
  </si>
  <si>
    <t>(A)</t>
  </si>
  <si>
    <t>Promet po kupcih</t>
  </si>
  <si>
    <t>(B)</t>
  </si>
  <si>
    <t>Promet po dobaviteljih</t>
  </si>
  <si>
    <t>Podatke pripravil</t>
  </si>
  <si>
    <t>Podpisnik standarda računovodskih storitev</t>
  </si>
  <si>
    <t>(Odgovorna oseba podjetja)</t>
  </si>
  <si>
    <t>Kontrola usklajenosti BS</t>
  </si>
  <si>
    <t>Tekoče obdobje</t>
  </si>
  <si>
    <t>Prejšnje obdobje</t>
  </si>
  <si>
    <t>BILANCA STANJA</t>
  </si>
  <si>
    <t xml:space="preserve">  aktiva</t>
  </si>
  <si>
    <t xml:space="preserve">  pasiva</t>
  </si>
  <si>
    <t>v EUR s centi</t>
  </si>
  <si>
    <t>Kontrola usklajenosti BS z razkritji</t>
  </si>
  <si>
    <t>Upor.</t>
  </si>
  <si>
    <t>Konto</t>
  </si>
  <si>
    <t>Postavka</t>
  </si>
  <si>
    <t>AOP</t>
  </si>
  <si>
    <t>Index P/T</t>
  </si>
  <si>
    <t>GD</t>
  </si>
  <si>
    <t>SP</t>
  </si>
  <si>
    <t>SREDSTVA (002+032+053)</t>
  </si>
  <si>
    <t>001</t>
  </si>
  <si>
    <t>A.</t>
  </si>
  <si>
    <t>DOLGOROČNA SREDSTVA
(003+010+018+019+027+031)</t>
  </si>
  <si>
    <t>002</t>
  </si>
  <si>
    <t>I.</t>
  </si>
  <si>
    <t>Neopredmetena sredstva in dolgoročne aktivne časovne razmejitve (004+009)</t>
  </si>
  <si>
    <t>1.</t>
  </si>
  <si>
    <t>Neopredmetena sredstva (005 do 008)</t>
  </si>
  <si>
    <t>004</t>
  </si>
  <si>
    <t>del 00</t>
  </si>
  <si>
    <t>a)</t>
  </si>
  <si>
    <t>Dolgoročne premoženjske pravice</t>
  </si>
  <si>
    <t>005</t>
  </si>
  <si>
    <t>b)</t>
  </si>
  <si>
    <t>Dobro ime</t>
  </si>
  <si>
    <t>006</t>
  </si>
  <si>
    <t>c)</t>
  </si>
  <si>
    <t>Dolgoročno odloženi stroški razvijanja</t>
  </si>
  <si>
    <t>007</t>
  </si>
  <si>
    <t>del 00, del 08, del 13</t>
  </si>
  <si>
    <t>č)</t>
  </si>
  <si>
    <t>Druga neopredmetena sredstva</t>
  </si>
  <si>
    <t>008</t>
  </si>
  <si>
    <t>2.</t>
  </si>
  <si>
    <t>Dolgoročne aktivne časovne razmejitve</t>
  </si>
  <si>
    <t>009</t>
  </si>
  <si>
    <t>II.</t>
  </si>
  <si>
    <t>Opredmetena osnovna sredstva 
(011 do 017)</t>
  </si>
  <si>
    <t xml:space="preserve"> del 00, del 02, del 03</t>
  </si>
  <si>
    <t xml:space="preserve">Zemljišča </t>
  </si>
  <si>
    <t>011</t>
  </si>
  <si>
    <t xml:space="preserve"> del 00, del 02, del 04</t>
  </si>
  <si>
    <t xml:space="preserve">Zgradbe </t>
  </si>
  <si>
    <t>012</t>
  </si>
  <si>
    <t>del 04, del 05</t>
  </si>
  <si>
    <t>3.</t>
  </si>
  <si>
    <t>Proizvajalne naprave in stroji</t>
  </si>
  <si>
    <t>013</t>
  </si>
  <si>
    <t>4.</t>
  </si>
  <si>
    <t>Druge naprave in oprema, drobni inventar in druga opredmetena osnovna sredstva</t>
  </si>
  <si>
    <t>014</t>
  </si>
  <si>
    <t>5.</t>
  </si>
  <si>
    <t>Biološka sredstva</t>
  </si>
  <si>
    <t>015</t>
  </si>
  <si>
    <t>del 02, del 04</t>
  </si>
  <si>
    <t>6.</t>
  </si>
  <si>
    <t>Opredmetena osnovna sredstva v gradnji in izdelavi</t>
  </si>
  <si>
    <t>016</t>
  </si>
  <si>
    <t>del 08, del 13</t>
  </si>
  <si>
    <t>7.</t>
  </si>
  <si>
    <t xml:space="preserve">Predujmi za pridobitev opredmetenih osnovnih sredstev </t>
  </si>
  <si>
    <t>017</t>
  </si>
  <si>
    <t>01</t>
  </si>
  <si>
    <t>III.</t>
  </si>
  <si>
    <t>IV.</t>
  </si>
  <si>
    <t>Dolgoročne finančne naložbe (020+024)</t>
  </si>
  <si>
    <t>019</t>
  </si>
  <si>
    <t>Dolgoročne finančne naložbe, razen posojil (021 do 023)</t>
  </si>
  <si>
    <t>del 06</t>
  </si>
  <si>
    <t>Delnice in deleži v družbah v skupini</t>
  </si>
  <si>
    <t>021</t>
  </si>
  <si>
    <t>Druge delnice in deleži</t>
  </si>
  <si>
    <t>022</t>
  </si>
  <si>
    <t xml:space="preserve">Druge dolgoročne finančne naložbe </t>
  </si>
  <si>
    <t>023</t>
  </si>
  <si>
    <t>Dolgoročna posojila (025+026)</t>
  </si>
  <si>
    <t>del 07</t>
  </si>
  <si>
    <t xml:space="preserve">Dolgoročna posojila družbam v skupini </t>
  </si>
  <si>
    <t>025</t>
  </si>
  <si>
    <t xml:space="preserve">Druga dolgoročna posojila </t>
  </si>
  <si>
    <t>026</t>
  </si>
  <si>
    <t>V.</t>
  </si>
  <si>
    <t>Dolgoročne poslovne terjatve 
(028 do 030)</t>
  </si>
  <si>
    <t>del 08</t>
  </si>
  <si>
    <t>Dolgoročne poslovne terjatve do družb v skupini</t>
  </si>
  <si>
    <t>028</t>
  </si>
  <si>
    <t>Dolgoročne poslovne terjatve do kupcev</t>
  </si>
  <si>
    <t>029</t>
  </si>
  <si>
    <t>Dolgoročne poslovne terjatve do drugih</t>
  </si>
  <si>
    <t>030</t>
  </si>
  <si>
    <t>09</t>
  </si>
  <si>
    <t>VI.</t>
  </si>
  <si>
    <t>Odložene terjatve za davek</t>
  </si>
  <si>
    <t>031</t>
  </si>
  <si>
    <t>B.</t>
  </si>
  <si>
    <t>KRATKOROČNA SREDSTVA (033+034+040+048+052)</t>
  </si>
  <si>
    <t>032</t>
  </si>
  <si>
    <t>Sredstva (skupine za odtujitev) za prodajo</t>
  </si>
  <si>
    <t>033</t>
  </si>
  <si>
    <t>Zaloge (035 do 039)</t>
  </si>
  <si>
    <t>30, 31, 32</t>
  </si>
  <si>
    <t>Material</t>
  </si>
  <si>
    <t>035</t>
  </si>
  <si>
    <t>Nedokončana proizvodnja</t>
  </si>
  <si>
    <t>036</t>
  </si>
  <si>
    <t>61, 62, 63</t>
  </si>
  <si>
    <t>Proizvodi</t>
  </si>
  <si>
    <t>037</t>
  </si>
  <si>
    <t>65, 66</t>
  </si>
  <si>
    <t>Trgovsko blago</t>
  </si>
  <si>
    <t>038</t>
  </si>
  <si>
    <t>del 13</t>
  </si>
  <si>
    <t>Predujmi za zaloge</t>
  </si>
  <si>
    <t>039</t>
  </si>
  <si>
    <t>Kratkoročne finančne naložbe (041+045)</t>
  </si>
  <si>
    <t>040</t>
  </si>
  <si>
    <t>Kratkoročne finančne naložbe, razen posojil (042 do 044)</t>
  </si>
  <si>
    <t>del 17</t>
  </si>
  <si>
    <t xml:space="preserve">Delnice in deleži v družbah v skupini </t>
  </si>
  <si>
    <t>042</t>
  </si>
  <si>
    <t>043</t>
  </si>
  <si>
    <t xml:space="preserve">Druge kratkoročne finančne naložbe </t>
  </si>
  <si>
    <t>044</t>
  </si>
  <si>
    <t>Kratkoročna posojila (046+047)</t>
  </si>
  <si>
    <t>del 07, del 18</t>
  </si>
  <si>
    <t>Kratkoročna posojila družbam v skupini</t>
  </si>
  <si>
    <t>046</t>
  </si>
  <si>
    <t>Druga kratkoročna posojila</t>
  </si>
  <si>
    <t>047</t>
  </si>
  <si>
    <t>Kratkoročne poslovne terjatve 
(049 do 051)</t>
  </si>
  <si>
    <t>048</t>
  </si>
  <si>
    <t>del 08, del 12, del 13, del 15</t>
  </si>
  <si>
    <t>Kratkoročne poslovne terjatve do družb v skupini</t>
  </si>
  <si>
    <t>Kratkoročne poslovne terjatve do kupcev</t>
  </si>
  <si>
    <t>del 08, del 13, 14, del 15, 16</t>
  </si>
  <si>
    <t>Kratkoročne poslovne terjatve do drugih</t>
  </si>
  <si>
    <t>10, 11</t>
  </si>
  <si>
    <t>Denarna sredstva</t>
  </si>
  <si>
    <t>052</t>
  </si>
  <si>
    <t>C.</t>
  </si>
  <si>
    <t>KRATKOROČNE AKTIVNE ČASOVNE RAZMEJITVE</t>
  </si>
  <si>
    <t>del 99</t>
  </si>
  <si>
    <t>Zabilančna sredstva</t>
  </si>
  <si>
    <t>054</t>
  </si>
  <si>
    <t>OBVEZNOSTI DO VIROV SREDSTEV (056+072+075+085+095)</t>
  </si>
  <si>
    <t>055</t>
  </si>
  <si>
    <t>KAPITAL(GD)
(057+060+061+067+301+068-069+070-071)
PODJETNIKOV KAPITAL (SP)
(057+060a+060b+067+301+068-069+070-071)</t>
  </si>
  <si>
    <t>Vpoklicani kapital (058-059)</t>
  </si>
  <si>
    <t>057</t>
  </si>
  <si>
    <t>del 90</t>
  </si>
  <si>
    <t>Osnovni kapital (GD)
Začetni podjetnikov kapital (SP)</t>
  </si>
  <si>
    <t>058</t>
  </si>
  <si>
    <t>Nevpoklicani kapital (kot odbitna postavka)</t>
  </si>
  <si>
    <t>059</t>
  </si>
  <si>
    <t>Kapitalske  rezerve (GD)</t>
  </si>
  <si>
    <t>060</t>
  </si>
  <si>
    <t>del 91</t>
  </si>
  <si>
    <t>Prenosi stvarnega premoženja med opravljanjem dejavnosti (SP)</t>
  </si>
  <si>
    <t>060a</t>
  </si>
  <si>
    <t>Pritoki in odtoki denarnih sredstev (SP)</t>
  </si>
  <si>
    <t>060b</t>
  </si>
  <si>
    <t>Rezerve iz dobička (GD)
(062+063-064+065+066)</t>
  </si>
  <si>
    <t>061</t>
  </si>
  <si>
    <t>del 92</t>
  </si>
  <si>
    <t>Zakonske rezerve (GD)</t>
  </si>
  <si>
    <t>062</t>
  </si>
  <si>
    <t>Rezerve za lastne delnice in lastne poslovne deleže (GD)</t>
  </si>
  <si>
    <t>063</t>
  </si>
  <si>
    <t>Lastne delnice in lastni poslovni deleži (kot odbitna postavka) (GD)</t>
  </si>
  <si>
    <t>064</t>
  </si>
  <si>
    <t>Statutarne rezerve (GD)</t>
  </si>
  <si>
    <t>065</t>
  </si>
  <si>
    <t>Druge rezerve iz dobička (GD)</t>
  </si>
  <si>
    <t>066</t>
  </si>
  <si>
    <t>Revalorizacijske rezerve</t>
  </si>
  <si>
    <t>067</t>
  </si>
  <si>
    <t xml:space="preserve">V. </t>
  </si>
  <si>
    <t>Rezerve nastale zradi prevrednotenja po pošteni vrednosti</t>
  </si>
  <si>
    <t>301</t>
  </si>
  <si>
    <t>del 93</t>
  </si>
  <si>
    <t xml:space="preserve">Preneseni čisti dobiček </t>
  </si>
  <si>
    <t>068</t>
  </si>
  <si>
    <t>VII.</t>
  </si>
  <si>
    <t xml:space="preserve">Prenesena čista izguba </t>
  </si>
  <si>
    <t>069</t>
  </si>
  <si>
    <t>VIII.</t>
  </si>
  <si>
    <t>Čisti dobiček poslovnega obdobja (GD)
Podjetnikov dohodek (SP)</t>
  </si>
  <si>
    <t>070</t>
  </si>
  <si>
    <t>IX.</t>
  </si>
  <si>
    <t>Čista izguba poslovnega obdobja (GD)
Negativni poslovni izid (SP)</t>
  </si>
  <si>
    <t>071</t>
  </si>
  <si>
    <t>REZERVACIJE IN DOLGOROČNE PASIVNE ČASOVNE RAZMEJITVE (073+074)</t>
  </si>
  <si>
    <t>del 96</t>
  </si>
  <si>
    <t>Rezervacije</t>
  </si>
  <si>
    <t>073</t>
  </si>
  <si>
    <t>Dolgoročne pasivne časovne razmejitve</t>
  </si>
  <si>
    <t>074</t>
  </si>
  <si>
    <t>DOLGOROČNE OBVEZNOSTI 
(076+080+084)</t>
  </si>
  <si>
    <t>075</t>
  </si>
  <si>
    <t>Dolgoročne finančne obveznosti
(077 do 079)</t>
  </si>
  <si>
    <t>del 97</t>
  </si>
  <si>
    <t>Dolgoročne finančne obveznosti do družb v skupini</t>
  </si>
  <si>
    <t>077</t>
  </si>
  <si>
    <t>Dolgoročne finančne obveznosti do bank</t>
  </si>
  <si>
    <t>078</t>
  </si>
  <si>
    <t xml:space="preserve">Druge dolgoročne finančne obveznosti </t>
  </si>
  <si>
    <t>079</t>
  </si>
  <si>
    <t>Dolgoročne poslovne obveznosti 
(081 do 083)</t>
  </si>
  <si>
    <t>del 98</t>
  </si>
  <si>
    <t>Dolgoročne poslovne obveznosti do družb v skupini</t>
  </si>
  <si>
    <t>081</t>
  </si>
  <si>
    <t>Dolgoročne poslovne obveznosti do dobaviteljev</t>
  </si>
  <si>
    <t>082</t>
  </si>
  <si>
    <t xml:space="preserve">Druge dolgoročne poslovne obveznosti </t>
  </si>
  <si>
    <t>083</t>
  </si>
  <si>
    <t>Odložene obveznosti za davek</t>
  </si>
  <si>
    <t>084</t>
  </si>
  <si>
    <t>Č.</t>
  </si>
  <si>
    <t>KRATKOROČNE OBVEZNOSTI 
(086+087+091)</t>
  </si>
  <si>
    <t>085</t>
  </si>
  <si>
    <t>21</t>
  </si>
  <si>
    <t>Obveznosti, vključene v skupine za odtujitev</t>
  </si>
  <si>
    <t>086</t>
  </si>
  <si>
    <t>Kratkoročne finančne obveznosti 
(088 do 090)</t>
  </si>
  <si>
    <t>del 27, del 97</t>
  </si>
  <si>
    <t>Kratkoročne finančne obveznosti do družb v skupini</t>
  </si>
  <si>
    <t>088</t>
  </si>
  <si>
    <t>Kratkoročne finančne obveznosti do bank</t>
  </si>
  <si>
    <t>089</t>
  </si>
  <si>
    <t xml:space="preserve">Druge kratkoročne finančne obveznosti </t>
  </si>
  <si>
    <t>090</t>
  </si>
  <si>
    <t>Kratkoročne poslovne obveznosti 
(092 do 094)</t>
  </si>
  <si>
    <t>091</t>
  </si>
  <si>
    <t>del 22, del 23, del 28, del 98</t>
  </si>
  <si>
    <t>Kratkoročne poslovne obveznosti do družb v skupini</t>
  </si>
  <si>
    <t>Kratkoročne poslovne obveznosti do dobaviteljev</t>
  </si>
  <si>
    <t>24, del 23, 25, 26, del 28, del 98</t>
  </si>
  <si>
    <t>Druge kratkoročne poslovne obveznosti</t>
  </si>
  <si>
    <t>D.</t>
  </si>
  <si>
    <t>KRATKOROČNE PASIVNE ČASOVNE RAZMEJITVE</t>
  </si>
  <si>
    <t>Zabilančne obveznosti</t>
  </si>
  <si>
    <t>096</t>
  </si>
  <si>
    <t>IZKAZ POSLOVNEGA IZIDA</t>
  </si>
  <si>
    <t>Kontrole podatkov na vrsto družbe</t>
  </si>
  <si>
    <t xml:space="preserve">Konto </t>
  </si>
  <si>
    <t>Oznaka za AOP</t>
  </si>
  <si>
    <t xml:space="preserve">ČISTI PRIHODKI OD PRODAJE (111+115+118) </t>
  </si>
  <si>
    <t>Čisti prihodki od prodaje na domačem trgu
(112 do 114)</t>
  </si>
  <si>
    <t>del 76</t>
  </si>
  <si>
    <t>Čisti prihodki od prodaje proizvodov in storitev razen najemnin</t>
  </si>
  <si>
    <t>Čisti prihodki od najemnin</t>
  </si>
  <si>
    <t xml:space="preserve">Čisti prihodki od prodaje blaga in materiala </t>
  </si>
  <si>
    <t>Čisti prihodki od prodaje na trgu EU
(116+117)</t>
  </si>
  <si>
    <t>Čisti prihodki od prodaje proizvodov in storitev</t>
  </si>
  <si>
    <t>Čisti prihodki od prodaje na trgu izven EU 
(119+120)</t>
  </si>
  <si>
    <t>POVEČANJE VREDNOSTI ZALOG PROIZVODOV IN NEDOKONČANE PROIZVODNJE</t>
  </si>
  <si>
    <t>ZMANJŠANJE VREDNOSTI ZALOG PROIZVODOV IN NEDOKONČANE PROIZVODNJE</t>
  </si>
  <si>
    <t>USREDSTVENI LASTNI PROIZVODI IN LASTNE STORITVE</t>
  </si>
  <si>
    <t>SUBVENCIJE, DOTACIJE, REGRESI, KOMPENZACIJE IN DRUGI PRIHODKI, KI SO POVEZANI S POSLOVNIMI UČINKI</t>
  </si>
  <si>
    <t>E.</t>
  </si>
  <si>
    <t>DRUGI POSLOVNI PRIHODKI</t>
  </si>
  <si>
    <t>F.</t>
  </si>
  <si>
    <t>KOSMATI DONOS OD POSLOVANJA  (110+121-122+123+124+125)</t>
  </si>
  <si>
    <t>G.</t>
  </si>
  <si>
    <t>POSLOVNI ODHODKI  
(128+139+144+148)</t>
  </si>
  <si>
    <t>Stroški blaga, materiala in storitev
(129+130+134)</t>
  </si>
  <si>
    <t>del 70</t>
  </si>
  <si>
    <t>Nabavna vrednost prodanega blaga in materiala</t>
  </si>
  <si>
    <t>Stroški porabljenega materiala (131 do 133)</t>
  </si>
  <si>
    <t>del 40</t>
  </si>
  <si>
    <t xml:space="preserve">a) </t>
  </si>
  <si>
    <t>stroški materiala</t>
  </si>
  <si>
    <t xml:space="preserve">b) </t>
  </si>
  <si>
    <t>stroški energije</t>
  </si>
  <si>
    <t xml:space="preserve">c) </t>
  </si>
  <si>
    <t>drugi stroški materiala</t>
  </si>
  <si>
    <t>Stroški storitev (135 do 138)</t>
  </si>
  <si>
    <t>del 41</t>
  </si>
  <si>
    <t>transportne storitve</t>
  </si>
  <si>
    <t>najemnine</t>
  </si>
  <si>
    <t>povračila stroškov zaposlenim v zvezi z delom</t>
  </si>
  <si>
    <t xml:space="preserve">č) </t>
  </si>
  <si>
    <t>drugi stroški storitev</t>
  </si>
  <si>
    <t>Stroški dela  (140 do 143)</t>
  </si>
  <si>
    <t>del 47</t>
  </si>
  <si>
    <t>Stroški plač</t>
  </si>
  <si>
    <t>Stroški pokojninskih zavarovanj</t>
  </si>
  <si>
    <t>Stroški drugih socialnih zavarovanj</t>
  </si>
  <si>
    <t>Drugi stroški dela</t>
  </si>
  <si>
    <t>Odpisi vrednosti (145 do 147)</t>
  </si>
  <si>
    <t xml:space="preserve">Amortizacija </t>
  </si>
  <si>
    <t>del 72</t>
  </si>
  <si>
    <t>Prevrednotovalni poslovni odhodki pri neopredmetenih sredstvih in opredmetenih osnovnih sredstvih</t>
  </si>
  <si>
    <t>Prevrednotovalni poslovni odhodki pri obratnih sredstvih</t>
  </si>
  <si>
    <t xml:space="preserve">Drugi poslovni odhodki (GD) (149+150)
Drugi poslovni odhodki (SP) (148a+148b) </t>
  </si>
  <si>
    <t>del 48</t>
  </si>
  <si>
    <t>Prispevki za socialno varnost podjetnika (SP)</t>
  </si>
  <si>
    <t>148a</t>
  </si>
  <si>
    <t>44, del 48</t>
  </si>
  <si>
    <t>Ostali stroški (SP)</t>
  </si>
  <si>
    <t>148b</t>
  </si>
  <si>
    <t>Rezervacije (GD)</t>
  </si>
  <si>
    <t>Drugi stroški (GD)</t>
  </si>
  <si>
    <t>H.</t>
  </si>
  <si>
    <t>DOBIČEK IZ POSLOVANJA 
(126-127)</t>
  </si>
  <si>
    <t>IZGUBA IZ POSLOVANJA 
(127-126)</t>
  </si>
  <si>
    <t>J.</t>
  </si>
  <si>
    <t>FINANČNI PRIHODKI (155+160+163)</t>
  </si>
  <si>
    <t>Finančni prihodki od obresti (upoštevano že v II. in III)</t>
  </si>
  <si>
    <t>Finančni prihodki iz deležev (156 do 159)</t>
  </si>
  <si>
    <t>del 77</t>
  </si>
  <si>
    <t>Finančni prihodki iz deležev v družbah v skupini</t>
  </si>
  <si>
    <t>Finančni prihodki iz deležev v pridruženih družbah</t>
  </si>
  <si>
    <t>Finančni prihodki iz deležev v drugih družbah</t>
  </si>
  <si>
    <t>Finančni prihodki iz drugih naložb</t>
  </si>
  <si>
    <t>Finančni prihodki iz danih posojil (161+162)</t>
  </si>
  <si>
    <t>Finančni prihodki iz posojil, danih družbam v skupini</t>
  </si>
  <si>
    <t>Finančni prihodki iz posojil, danih drugim</t>
  </si>
  <si>
    <t>Finančni prihodki iz poslovnih terjatev (164+165)</t>
  </si>
  <si>
    <t>Finančni prihodki iz poslovnih terjatev do družb v skupini</t>
  </si>
  <si>
    <t>Finančni prihodki iz poslovnih terjatev do drugih</t>
  </si>
  <si>
    <t>K.</t>
  </si>
  <si>
    <t>FINANČNI ODHODKI (168+169+174)</t>
  </si>
  <si>
    <t>Finančni odhodki za obresti (upoštevano že v II. in III.)</t>
  </si>
  <si>
    <t>del 74</t>
  </si>
  <si>
    <t>Finančni odhodki iz oslabitve in odpisov finančnih naložb</t>
  </si>
  <si>
    <t>Finančni odhodki iz finančnih obveznosti 
(170 do 173)</t>
  </si>
  <si>
    <t>Finančni odhodki iz posojil, prejetih od družb v skupini</t>
  </si>
  <si>
    <t>Finančni odhodki iz posojil, prejetih od bank</t>
  </si>
  <si>
    <t>Finančni odhodki iz izdanih obveznic</t>
  </si>
  <si>
    <t>Finančni odhodki iz drugih finančnih obveznosti</t>
  </si>
  <si>
    <t>Finančni odhodki iz poslovnih obveznosti (175 do 177)</t>
  </si>
  <si>
    <t>Finančni odhodki iz poslovnih obveznosti do družb v skupini</t>
  </si>
  <si>
    <t>Finančni odhodki iz obveznosti do dobaviteljev in meničnih obveznosti</t>
  </si>
  <si>
    <t>Finančni odhodki iz drugih poslovnih obveznosti</t>
  </si>
  <si>
    <t>L.</t>
  </si>
  <si>
    <t>DRUGI PRIHODKI (179+180)</t>
  </si>
  <si>
    <t>del 78</t>
  </si>
  <si>
    <t xml:space="preserve">Subvencije, dotacije in podobni prihodki, ki niso povezani s poslovnimi učinki </t>
  </si>
  <si>
    <t>Ostali prihodki</t>
  </si>
  <si>
    <t>M.</t>
  </si>
  <si>
    <t>DRUGI ODHODKI</t>
  </si>
  <si>
    <t>N.</t>
  </si>
  <si>
    <t>CELOTNI DOBIČEK 
(151-152+153-166+178-181)</t>
  </si>
  <si>
    <t>O.</t>
  </si>
  <si>
    <t>CELOTNA IZGUBA 
(152-151-153+166-178+181)</t>
  </si>
  <si>
    <t>del 81</t>
  </si>
  <si>
    <t>P.</t>
  </si>
  <si>
    <t>DAVEK IZ DOBIČKA</t>
  </si>
  <si>
    <t>R.</t>
  </si>
  <si>
    <t>ODLOŽENI DAVKI</t>
  </si>
  <si>
    <t>S.</t>
  </si>
  <si>
    <t>ČISTI DOBIČEK OBRAČUNSKEGA OBDOBJA (182-184-185)</t>
  </si>
  <si>
    <t>Š.</t>
  </si>
  <si>
    <t>ČISTA  IZGUBA OBRAČUNSKEGA OBDOBJA (183+184+185) oz. (184-182+185)</t>
  </si>
  <si>
    <t>*POVPREČNO ŠTEVILO ZAPOSLENIH NA PODLAGI DELOVNIH UR V OBRAČUNSKEM OBDOBJU (na dve decimalki)</t>
  </si>
  <si>
    <t>ŠTEVILO MESECEV POSLOVANJA</t>
  </si>
  <si>
    <t>Pojdi na Bilanco stanja</t>
  </si>
  <si>
    <t>NEOPREDMETENA OSNOVNA SREDSTVA</t>
  </si>
  <si>
    <t>Oznaka</t>
  </si>
  <si>
    <t>Začetno stanje</t>
  </si>
  <si>
    <t>Povečanje</t>
  </si>
  <si>
    <t>Zmanjšanje</t>
  </si>
  <si>
    <t>Končno stanje</t>
  </si>
  <si>
    <t>003-01</t>
  </si>
  <si>
    <t>003-02</t>
  </si>
  <si>
    <t>Odloženi stroški razvijanja</t>
  </si>
  <si>
    <t>003-03</t>
  </si>
  <si>
    <t>Premoženjske in druge pravice</t>
  </si>
  <si>
    <t>003-04</t>
  </si>
  <si>
    <t>Druga neopredmetena  sredstva</t>
  </si>
  <si>
    <t>003-05</t>
  </si>
  <si>
    <t>SKUPAJ</t>
  </si>
  <si>
    <t>Pojasnilo</t>
  </si>
  <si>
    <t>OPREDMETENA OSNOVNA SREDSTVA</t>
  </si>
  <si>
    <t>Sifra</t>
  </si>
  <si>
    <t>010-01</t>
  </si>
  <si>
    <t>Zemljišča  - vred. po modelu nabavne vrednosti in modelu revalorizacije</t>
  </si>
  <si>
    <t>010-02</t>
  </si>
  <si>
    <t>Zgradbe  -  vred. po modelu nabavne vrednosti in  modelu revalorizacije</t>
  </si>
  <si>
    <t>010-03</t>
  </si>
  <si>
    <t>Vlaganje v nepremičnine v tuji lasti</t>
  </si>
  <si>
    <t>010-04</t>
  </si>
  <si>
    <t>Nepremičnine v gradnji oz. izdelavi</t>
  </si>
  <si>
    <t>010-05</t>
  </si>
  <si>
    <t>Oprema in nadomestni deli vred.po modelu nabavne vrednosti</t>
  </si>
  <si>
    <t>010-06</t>
  </si>
  <si>
    <t>Drobni inventar</t>
  </si>
  <si>
    <t>010-07</t>
  </si>
  <si>
    <t>Biološka sredstva  - večletni nasadi</t>
  </si>
  <si>
    <t>010-08</t>
  </si>
  <si>
    <t>Biološka sredstva  - osnovna čreda</t>
  </si>
  <si>
    <t>010-09</t>
  </si>
  <si>
    <t>Druga opredmetena osnovna sredstva</t>
  </si>
  <si>
    <t>010-10</t>
  </si>
  <si>
    <t>Vlaganja v OSS v tuji lasti</t>
  </si>
  <si>
    <t>010-11</t>
  </si>
  <si>
    <t>Oprema in druga opredmetena osnovna sredstva v gradnji oz. izdelavi</t>
  </si>
  <si>
    <t>010-12</t>
  </si>
  <si>
    <t>Umetniška dela in drugi predmeti kulture, ki se ne amortizirajo</t>
  </si>
  <si>
    <t>010-13</t>
  </si>
  <si>
    <t>Predujmi za opredmetena osnovna sredstva</t>
  </si>
  <si>
    <t>NALOŽBENE NEPREMIČNINE</t>
  </si>
  <si>
    <t>018-01</t>
  </si>
  <si>
    <t>Naložbene nepremičnine  - vred. po modelu nabavne vrednosti</t>
  </si>
  <si>
    <t>018-02</t>
  </si>
  <si>
    <t>Naložbene nepremičnine  - vred. po modelu poštene vrednosti</t>
  </si>
  <si>
    <t>018-03</t>
  </si>
  <si>
    <t>Naložbene nepremičnine v gradnji oz. izdelavi</t>
  </si>
  <si>
    <t>DOLGOROČNE FINANČNE NALOŽBE</t>
  </si>
  <si>
    <t>020-01</t>
  </si>
  <si>
    <t>Dolgoročne naložbe v delnice in deleže družb v skupini</t>
  </si>
  <si>
    <t>020-02</t>
  </si>
  <si>
    <t>Dolgoročne naložbe v delnice in deleže pridruženih družb</t>
  </si>
  <si>
    <t>020-03</t>
  </si>
  <si>
    <t>Druge dolgoročne finančne naložbe</t>
  </si>
  <si>
    <t>DOLGOROČNO DANA POSOJILA</t>
  </si>
  <si>
    <t>Davčna</t>
  </si>
  <si>
    <t>Znesek</t>
  </si>
  <si>
    <t>Obdobje</t>
  </si>
  <si>
    <t>Dat.končne</t>
  </si>
  <si>
    <t>Namen</t>
  </si>
  <si>
    <t>Zst</t>
  </si>
  <si>
    <t>Posojilojemalci</t>
  </si>
  <si>
    <t>številka</t>
  </si>
  <si>
    <t>obroka</t>
  </si>
  <si>
    <t>plačila</t>
  </si>
  <si>
    <t>zapadlosti</t>
  </si>
  <si>
    <t>financiranja</t>
  </si>
  <si>
    <t>Delež</t>
  </si>
  <si>
    <t>OSTALI</t>
  </si>
  <si>
    <t xml:space="preserve">DOLGOROČNE  POSLOVNE TERJATVE </t>
  </si>
  <si>
    <t>Slabitev</t>
  </si>
  <si>
    <t>Zapadlo</t>
  </si>
  <si>
    <t>Vsi kupci</t>
  </si>
  <si>
    <t>Terjatve</t>
  </si>
  <si>
    <t xml:space="preserve"> terjatev</t>
  </si>
  <si>
    <t>Stanje</t>
  </si>
  <si>
    <t xml:space="preserve">Nezapadlo </t>
  </si>
  <si>
    <t xml:space="preserve">do 30 dni </t>
  </si>
  <si>
    <t xml:space="preserve">31-60 dni </t>
  </si>
  <si>
    <t xml:space="preserve">61-90 dni </t>
  </si>
  <si>
    <t xml:space="preserve">91-150 dni </t>
  </si>
  <si>
    <t xml:space="preserve">nad 150 dni </t>
  </si>
  <si>
    <t>Nerazp.</t>
  </si>
  <si>
    <t>ZALOGE</t>
  </si>
  <si>
    <t>034-01</t>
  </si>
  <si>
    <t>034-02</t>
  </si>
  <si>
    <t>034-03</t>
  </si>
  <si>
    <t>034-04</t>
  </si>
  <si>
    <t>034-05</t>
  </si>
  <si>
    <t>KRATKOROČNE FINANČNE NALOŽBE</t>
  </si>
  <si>
    <t>041-01</t>
  </si>
  <si>
    <t>041-02</t>
  </si>
  <si>
    <t>Delnice in deleži v pridruženih družbah</t>
  </si>
  <si>
    <t>041-03</t>
  </si>
  <si>
    <t>041-04</t>
  </si>
  <si>
    <t>041-05</t>
  </si>
  <si>
    <t>041-06</t>
  </si>
  <si>
    <t>KRATKOROČNO DANA POSOJILA</t>
  </si>
  <si>
    <t xml:space="preserve"> KRATKOROČNE POSLOVNE TERJATVE DO DRUŽB V SKUPINI</t>
  </si>
  <si>
    <t>Kupec</t>
  </si>
  <si>
    <t xml:space="preserve"> KRATKOROČNE POSLOVNE TERJATVE DO KUPCEV</t>
  </si>
  <si>
    <t xml:space="preserve"> KRATKOROČNE POSLOVNE TERJATVE DO DRUGIH</t>
  </si>
  <si>
    <t>051-01</t>
  </si>
  <si>
    <t>Terjatve do zaposlenih</t>
  </si>
  <si>
    <t>051-02</t>
  </si>
  <si>
    <t>Terjatve do državnih inštitucij</t>
  </si>
  <si>
    <t>051-03</t>
  </si>
  <si>
    <t>053-01</t>
  </si>
  <si>
    <t>Kratkoročno odloženi stroški oziroma odhodki</t>
  </si>
  <si>
    <t>053-02</t>
  </si>
  <si>
    <t>Kratkoročno nezaračunani prihodki</t>
  </si>
  <si>
    <t>053-03</t>
  </si>
  <si>
    <t>Vrednotnice</t>
  </si>
  <si>
    <t>053-04</t>
  </si>
  <si>
    <t>DDV od prejetih predujmov</t>
  </si>
  <si>
    <t>053-05</t>
  </si>
  <si>
    <t>ZABILANČNA SREDSTVA</t>
  </si>
  <si>
    <t>054-01</t>
  </si>
  <si>
    <t>KAPITAL</t>
  </si>
  <si>
    <t>056-01</t>
  </si>
  <si>
    <t>Osnovni kapital</t>
  </si>
  <si>
    <t>056-02</t>
  </si>
  <si>
    <t>Kapitalske rezerve</t>
  </si>
  <si>
    <t>056-03</t>
  </si>
  <si>
    <t xml:space="preserve">Zakonske rezerve </t>
  </si>
  <si>
    <t>056-04</t>
  </si>
  <si>
    <t>Rezerve za lastne delnice in lastne poslovne deleže</t>
  </si>
  <si>
    <t>056-05</t>
  </si>
  <si>
    <t>Lastne delnice in lastni poslovni deleži
(kot odbitna postavka)</t>
  </si>
  <si>
    <t>056-06</t>
  </si>
  <si>
    <t>Statutarne rezerve</t>
  </si>
  <si>
    <t>056-07</t>
  </si>
  <si>
    <t>Druge rezerve iz dobička</t>
  </si>
  <si>
    <t>056-08</t>
  </si>
  <si>
    <t>056-09</t>
  </si>
  <si>
    <t>Rezerve nastale zaradi prevrednotenja po poštebni vrednosti</t>
  </si>
  <si>
    <t>056-10</t>
  </si>
  <si>
    <t>056-11</t>
  </si>
  <si>
    <t>056-12</t>
  </si>
  <si>
    <t>Čisti dobiček poslovnega obdobja</t>
  </si>
  <si>
    <t>056-13</t>
  </si>
  <si>
    <t>Čista izguba poslovnega obdobja</t>
  </si>
  <si>
    <t>REZERVACIJE IN DOLGOROČNE PASIVNE ČASOVNE RAZMEJITVE</t>
  </si>
  <si>
    <t>072-01</t>
  </si>
  <si>
    <t>Rezervacije za stroške reorganizacije</t>
  </si>
  <si>
    <t>072-02</t>
  </si>
  <si>
    <t>Rezervacije prihodnjih stroškov</t>
  </si>
  <si>
    <t>072-03</t>
  </si>
  <si>
    <t>Rezervacije za kočljive pogodbe</t>
  </si>
  <si>
    <t>072-04</t>
  </si>
  <si>
    <t>Rezervacije za pokojnine jubilejne nagrade in odpravnine ob upokojitvi</t>
  </si>
  <si>
    <t>072-05</t>
  </si>
  <si>
    <t>Rezervacije za sdana jamstva</t>
  </si>
  <si>
    <t>072-06</t>
  </si>
  <si>
    <t>Rezervacije dolgoročno naprej vračunanih stroškov</t>
  </si>
  <si>
    <t>072-07</t>
  </si>
  <si>
    <t>Prejete državne podpore</t>
  </si>
  <si>
    <t>072-08</t>
  </si>
  <si>
    <t>Prejete donacije</t>
  </si>
  <si>
    <t>072-09</t>
  </si>
  <si>
    <t>Druge dolgoročne PČR</t>
  </si>
  <si>
    <t>DOLGOROČNE FINANČNE OBVEZNOSTI</t>
  </si>
  <si>
    <t xml:space="preserve">DOLGOROČNE POSLOVNE OBVEZNOSTI </t>
  </si>
  <si>
    <t>Dobavitelj</t>
  </si>
  <si>
    <t>KRATKOROČNE  FINANČNE OBVEZNOSTI</t>
  </si>
  <si>
    <t>KRATKOROČNE POSLOVNE OBVEZNOSTI DO DRUŽB V SKUPINI</t>
  </si>
  <si>
    <t>KRATKOROČNE POSLOVNE OBVEZNOSTI DO DOBAVITELJEV</t>
  </si>
  <si>
    <t>DRUGE KRATKOROČNE POSLOVNE OBVEZNOSTI</t>
  </si>
  <si>
    <t>094-01</t>
  </si>
  <si>
    <t>Obveznosti do zaposlencev</t>
  </si>
  <si>
    <t>094-02</t>
  </si>
  <si>
    <t>Obveznosti do državnih inštitucij</t>
  </si>
  <si>
    <t>094-03</t>
  </si>
  <si>
    <t>Vnaprej vračunani stroški oziroma odhodki</t>
  </si>
  <si>
    <t>Kratkoročno odloženi prihodki</t>
  </si>
  <si>
    <t>DDV od danih predujmov</t>
  </si>
  <si>
    <t>PROMET PO KUPCIH</t>
  </si>
  <si>
    <t>Promet</t>
  </si>
  <si>
    <t xml:space="preserve">Delež </t>
  </si>
  <si>
    <t>PROMET PO DOBAVITELJIH</t>
  </si>
  <si>
    <t>gospodarska družba</t>
  </si>
  <si>
    <t>mikro</t>
  </si>
  <si>
    <t>MSRP</t>
  </si>
  <si>
    <t>1 - mesečno</t>
  </si>
  <si>
    <t>samostojni podjetnik</t>
  </si>
  <si>
    <t>majhna</t>
  </si>
  <si>
    <t>SRS</t>
  </si>
  <si>
    <t>2 - kvartalno</t>
  </si>
  <si>
    <t>srednja</t>
  </si>
  <si>
    <t>3 - polletno</t>
  </si>
  <si>
    <t>velika</t>
  </si>
  <si>
    <t>4 - letno</t>
  </si>
  <si>
    <t>Podatek je zaželjen</t>
  </si>
  <si>
    <t>Rezervacije in dolgoročne PČR</t>
  </si>
  <si>
    <t>Column1</t>
  </si>
  <si>
    <t>VrstaPS</t>
  </si>
  <si>
    <t>VelikostPS</t>
  </si>
  <si>
    <t>NacinRACUN</t>
  </si>
  <si>
    <t>ObdobjePLAC</t>
  </si>
  <si>
    <t>ERP šifra</t>
  </si>
  <si>
    <t>054-02</t>
  </si>
  <si>
    <t>054-03</t>
  </si>
  <si>
    <t>054-04</t>
  </si>
  <si>
    <t>054-05</t>
  </si>
  <si>
    <t>095-01</t>
  </si>
  <si>
    <t>095-02</t>
  </si>
  <si>
    <t>095-03</t>
  </si>
  <si>
    <t>095-04</t>
  </si>
  <si>
    <t>Posojilodajalci</t>
  </si>
  <si>
    <t>Verzija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</si>
</sst>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i/>
      <sz val="10"/>
      <name val="Times New Roman"/>
      <family val="1"/>
      <charset val="238"/>
    </font>
    <font>
      <i/>
      <sz val="8"/>
      <name val="Times New Roman"/>
      <family val="1"/>
      <charset val="238"/>
    </font>
    <font>
      <sz val="9"/>
      <color indexed="81"/>
      <name val="Segoe UI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0066CC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1"/>
      <name val="Wingdings 2"/>
      <family val="1"/>
      <charset val="2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DCDCC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name val="Calibri"/>
      <family val="2"/>
      <scheme val="minor"/>
    </font>
    <font>
      <sz val="10"/>
      <name val="Calibri"/>
      <family val="2"/>
      <scheme val="minor"/>
    </font>
    <font>
      <u/>
      <sz val="9"/>
      <name val="Calibri"/>
      <family val="2"/>
      <scheme val="minor"/>
    </font>
    <font>
      <sz val="6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indexed="3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0" tint="-0.249977111117893"/>
      <name val="Calibri"/>
      <family val="2"/>
      <charset val="238"/>
      <scheme val="minor"/>
    </font>
    <font>
      <sz val="11"/>
      <color indexed="30"/>
      <name val="Calibri"/>
      <family val="2"/>
      <charset val="238"/>
      <scheme val="minor"/>
    </font>
    <font>
      <b/>
      <sz val="20"/>
      <color indexed="3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8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0" fillId="0" borderId="0"/>
    <xf numFmtId="9" fontId="1" fillId="0" borderId="0" applyFont="0" applyFill="0" applyBorder="0" applyAlignment="0" applyProtection="0"/>
  </cellStyleXfs>
  <cellXfs count="361">
    <xf numFmtId="0" fontId="0" fillId="0" borderId="0" xfId="0"/>
    <xf numFmtId="49" fontId="13" fillId="0" borderId="0" xfId="5" applyNumberFormat="1" applyFont="1"/>
    <xf numFmtId="49" fontId="13" fillId="0" borderId="0" xfId="5" applyNumberFormat="1" applyFont="1" applyAlignment="1">
      <alignment horizontal="left" vertical="center"/>
    </xf>
    <xf numFmtId="0" fontId="10" fillId="0" borderId="0" xfId="6"/>
    <xf numFmtId="49" fontId="10" fillId="0" borderId="0" xfId="6" applyNumberFormat="1" applyAlignment="1">
      <alignment horizontal="left" wrapText="1"/>
    </xf>
    <xf numFmtId="49" fontId="14" fillId="0" borderId="1" xfId="5" applyNumberFormat="1" applyFont="1" applyBorder="1" applyAlignment="1">
      <alignment horizontal="left"/>
    </xf>
    <xf numFmtId="49" fontId="15" fillId="0" borderId="0" xfId="5" applyNumberFormat="1" applyFont="1" applyAlignment="1">
      <alignment horizontal="left"/>
    </xf>
    <xf numFmtId="0" fontId="13" fillId="0" borderId="0" xfId="5" applyFont="1"/>
    <xf numFmtId="0" fontId="16" fillId="0" borderId="24" xfId="6" applyFont="1" applyBorder="1" applyAlignment="1">
      <alignment horizontal="center" vertical="center"/>
    </xf>
    <xf numFmtId="0" fontId="17" fillId="0" borderId="0" xfId="6" applyFont="1" applyAlignment="1">
      <alignment horizontal="left"/>
    </xf>
    <xf numFmtId="0" fontId="14" fillId="0" borderId="1" xfId="6" applyFont="1" applyBorder="1"/>
    <xf numFmtId="49" fontId="11" fillId="0" borderId="0" xfId="6" applyNumberFormat="1" applyFont="1" applyAlignment="1">
      <alignment horizontal="left" wrapText="1"/>
    </xf>
    <xf numFmtId="0" fontId="14" fillId="0" borderId="0" xfId="6" applyFont="1"/>
    <xf numFmtId="0" fontId="16" fillId="0" borderId="0" xfId="6" applyFont="1" applyAlignment="1">
      <alignment horizontal="center" vertical="center"/>
    </xf>
    <xf numFmtId="49" fontId="15" fillId="0" borderId="0" xfId="0" applyNumberFormat="1" applyFont="1" applyAlignment="1">
      <alignment horizontal="left"/>
    </xf>
    <xf numFmtId="0" fontId="13" fillId="0" borderId="0" xfId="0" applyFont="1"/>
    <xf numFmtId="164" fontId="18" fillId="2" borderId="2" xfId="0" applyNumberFormat="1" applyFont="1" applyFill="1" applyBorder="1" applyAlignment="1" applyProtection="1">
      <alignment horizontal="left"/>
      <protection locked="0"/>
    </xf>
    <xf numFmtId="49" fontId="14" fillId="0" borderId="0" xfId="5" applyNumberFormat="1" applyFont="1" applyAlignment="1">
      <alignment horizontal="left"/>
    </xf>
    <xf numFmtId="0" fontId="13" fillId="0" borderId="0" xfId="5" applyFont="1" applyAlignment="1">
      <alignment horizontal="left"/>
    </xf>
    <xf numFmtId="0" fontId="13" fillId="0" borderId="3" xfId="5" applyFont="1" applyBorder="1" applyAlignment="1">
      <alignment horizontal="left"/>
    </xf>
    <xf numFmtId="0" fontId="13" fillId="0" borderId="0" xfId="5" applyFont="1" applyAlignment="1">
      <alignment horizontal="left" vertical="center"/>
    </xf>
    <xf numFmtId="0" fontId="19" fillId="0" borderId="0" xfId="6" applyFont="1" applyAlignment="1">
      <alignment horizontal="left" vertical="center"/>
    </xf>
    <xf numFmtId="0" fontId="20" fillId="0" borderId="0" xfId="6" applyFont="1" applyAlignment="1">
      <alignment horizontal="center" vertical="center"/>
    </xf>
    <xf numFmtId="0" fontId="21" fillId="0" borderId="0" xfId="6" applyFont="1" applyAlignment="1">
      <alignment horizontal="left" vertical="center"/>
    </xf>
    <xf numFmtId="0" fontId="19" fillId="0" borderId="0" xfId="6" applyFont="1" applyAlignment="1">
      <alignment horizontal="left"/>
    </xf>
    <xf numFmtId="49" fontId="7" fillId="0" borderId="0" xfId="6" applyNumberFormat="1" applyFont="1" applyAlignment="1">
      <alignment horizontal="center"/>
    </xf>
    <xf numFmtId="0" fontId="10" fillId="0" borderId="0" xfId="6" applyAlignment="1">
      <alignment horizontal="right"/>
    </xf>
    <xf numFmtId="0" fontId="10" fillId="0" borderId="0" xfId="6" applyAlignment="1">
      <alignment horizontal="left"/>
    </xf>
    <xf numFmtId="0" fontId="7" fillId="0" borderId="0" xfId="6" applyFont="1" applyAlignment="1">
      <alignment horizontal="left"/>
    </xf>
    <xf numFmtId="49" fontId="22" fillId="0" borderId="0" xfId="6" applyNumberFormat="1" applyFont="1"/>
    <xf numFmtId="49" fontId="22" fillId="0" borderId="0" xfId="6" applyNumberFormat="1" applyFont="1" applyAlignment="1">
      <alignment horizontal="center" vertical="center"/>
    </xf>
    <xf numFmtId="0" fontId="10" fillId="0" borderId="0" xfId="6" applyAlignment="1">
      <alignment horizontal="center" vertical="center"/>
    </xf>
    <xf numFmtId="0" fontId="11" fillId="0" borderId="0" xfId="6" applyFont="1"/>
    <xf numFmtId="0" fontId="10" fillId="0" borderId="0" xfId="2" applyFont="1"/>
    <xf numFmtId="49" fontId="7" fillId="0" borderId="0" xfId="2" applyNumberFormat="1" applyFont="1" applyAlignment="1">
      <alignment horizontal="center"/>
    </xf>
    <xf numFmtId="0" fontId="23" fillId="0" borderId="0" xfId="6" applyFont="1"/>
    <xf numFmtId="0" fontId="24" fillId="0" borderId="0" xfId="6" applyFont="1"/>
    <xf numFmtId="49" fontId="25" fillId="0" borderId="0" xfId="6" applyNumberFormat="1" applyFont="1" applyAlignment="1">
      <alignment horizontal="right"/>
    </xf>
    <xf numFmtId="0" fontId="26" fillId="0" borderId="0" xfId="6" applyFont="1"/>
    <xf numFmtId="49" fontId="25" fillId="0" borderId="0" xfId="6" applyNumberFormat="1" applyFont="1" applyAlignment="1">
      <alignment horizontal="center"/>
    </xf>
    <xf numFmtId="0" fontId="21" fillId="0" borderId="0" xfId="6" applyFont="1"/>
    <xf numFmtId="0" fontId="27" fillId="0" borderId="0" xfId="6" applyFont="1"/>
    <xf numFmtId="49" fontId="28" fillId="0" borderId="0" xfId="6" applyNumberFormat="1" applyFont="1" applyAlignment="1">
      <alignment horizontal="center"/>
    </xf>
    <xf numFmtId="49" fontId="29" fillId="0" borderId="0" xfId="6" applyNumberFormat="1" applyFont="1" applyAlignment="1">
      <alignment horizontal="center"/>
    </xf>
    <xf numFmtId="49" fontId="10" fillId="0" borderId="0" xfId="6" applyNumberFormat="1" applyAlignment="1">
      <alignment horizontal="left"/>
    </xf>
    <xf numFmtId="0" fontId="10" fillId="0" borderId="0" xfId="6" applyAlignment="1">
      <alignment horizontal="center"/>
    </xf>
    <xf numFmtId="0" fontId="30" fillId="0" borderId="0" xfId="6" applyFont="1" applyAlignment="1">
      <alignment horizontal="center"/>
    </xf>
    <xf numFmtId="0" fontId="10" fillId="0" borderId="0" xfId="6" applyAlignment="1">
      <alignment vertical="center"/>
    </xf>
    <xf numFmtId="0" fontId="10" fillId="0" borderId="0" xfId="6" applyAlignment="1">
      <alignment vertical="center" wrapText="1"/>
    </xf>
    <xf numFmtId="49" fontId="31" fillId="0" borderId="0" xfId="6" applyNumberFormat="1" applyFont="1" applyAlignment="1">
      <alignment horizontal="right" vertical="center"/>
    </xf>
    <xf numFmtId="0" fontId="32" fillId="0" borderId="0" xfId="6" applyFont="1"/>
    <xf numFmtId="0" fontId="9" fillId="0" borderId="0" xfId="2"/>
    <xf numFmtId="0" fontId="11" fillId="0" borderId="0" xfId="6" applyFont="1" applyAlignment="1">
      <alignment horizontal="left" vertical="center"/>
    </xf>
    <xf numFmtId="0" fontId="7" fillId="0" borderId="0" xfId="6" applyFont="1" applyAlignment="1">
      <alignment horizontal="right"/>
    </xf>
    <xf numFmtId="0" fontId="7" fillId="3" borderId="0" xfId="6" applyFont="1" applyFill="1" applyAlignment="1">
      <alignment horizontal="left"/>
    </xf>
    <xf numFmtId="49" fontId="32" fillId="0" borderId="0" xfId="6" applyNumberFormat="1" applyFont="1" applyAlignment="1">
      <alignment vertical="center"/>
    </xf>
    <xf numFmtId="0" fontId="33" fillId="0" borderId="0" xfId="6" applyFont="1" applyAlignment="1">
      <alignment vertical="center"/>
    </xf>
    <xf numFmtId="49" fontId="31" fillId="0" borderId="0" xfId="6" applyNumberFormat="1" applyFont="1" applyAlignment="1">
      <alignment vertical="center"/>
    </xf>
    <xf numFmtId="0" fontId="34" fillId="0" borderId="4" xfId="6" applyFont="1" applyBorder="1" applyAlignment="1">
      <alignment horizontal="center" vertical="center"/>
    </xf>
    <xf numFmtId="0" fontId="34" fillId="0" borderId="5" xfId="6" applyFont="1" applyBorder="1" applyAlignment="1">
      <alignment horizontal="center" vertical="center"/>
    </xf>
    <xf numFmtId="0" fontId="35" fillId="3" borderId="0" xfId="6" applyFont="1" applyFill="1" applyAlignment="1">
      <alignment horizontal="left"/>
    </xf>
    <xf numFmtId="0" fontId="36" fillId="0" borderId="0" xfId="6" applyFont="1" applyAlignment="1">
      <alignment horizontal="center"/>
    </xf>
    <xf numFmtId="4" fontId="35" fillId="0" borderId="6" xfId="6" applyNumberFormat="1" applyFont="1" applyBorder="1" applyAlignment="1">
      <alignment horizontal="right" vertical="center"/>
    </xf>
    <xf numFmtId="4" fontId="37" fillId="3" borderId="0" xfId="6" applyNumberFormat="1" applyFont="1" applyFill="1" applyAlignment="1">
      <alignment horizontal="left" vertical="center"/>
    </xf>
    <xf numFmtId="0" fontId="38" fillId="0" borderId="0" xfId="6" applyFont="1" applyAlignment="1">
      <alignment horizontal="center"/>
    </xf>
    <xf numFmtId="4" fontId="35" fillId="0" borderId="7" xfId="6" applyNumberFormat="1" applyFont="1" applyBorder="1" applyAlignment="1">
      <alignment horizontal="right" vertical="center"/>
    </xf>
    <xf numFmtId="4" fontId="39" fillId="0" borderId="8" xfId="6" applyNumberFormat="1" applyFont="1" applyBorder="1" applyAlignment="1">
      <alignment horizontal="right" vertical="center"/>
    </xf>
    <xf numFmtId="4" fontId="39" fillId="3" borderId="0" xfId="6" applyNumberFormat="1" applyFont="1" applyFill="1" applyAlignment="1">
      <alignment horizontal="left" vertical="center"/>
    </xf>
    <xf numFmtId="0" fontId="32" fillId="0" borderId="0" xfId="6" applyFont="1" applyAlignment="1">
      <alignment horizontal="right"/>
    </xf>
    <xf numFmtId="0" fontId="11" fillId="0" borderId="0" xfId="6" applyFont="1" applyAlignment="1">
      <alignment horizontal="left"/>
    </xf>
    <xf numFmtId="0" fontId="35" fillId="0" borderId="9" xfId="6" applyFont="1" applyBorder="1" applyAlignment="1">
      <alignment horizontal="right"/>
    </xf>
    <xf numFmtId="0" fontId="40" fillId="0" borderId="0" xfId="6" applyFont="1" applyAlignment="1">
      <alignment vertical="center"/>
    </xf>
    <xf numFmtId="0" fontId="41" fillId="0" borderId="10" xfId="6" applyFont="1" applyBorder="1" applyAlignment="1">
      <alignment horizontal="left" wrapText="1"/>
    </xf>
    <xf numFmtId="0" fontId="42" fillId="0" borderId="4" xfId="4" applyFont="1" applyBorder="1" applyAlignment="1">
      <alignment horizontal="left" wrapText="1"/>
    </xf>
    <xf numFmtId="0" fontId="41" fillId="0" borderId="8" xfId="6" applyFont="1" applyBorder="1" applyAlignment="1">
      <alignment horizontal="left" wrapText="1"/>
    </xf>
    <xf numFmtId="49" fontId="41" fillId="0" borderId="4" xfId="4" applyNumberFormat="1" applyFont="1" applyBorder="1" applyAlignment="1">
      <alignment horizontal="center" wrapText="1"/>
    </xf>
    <xf numFmtId="0" fontId="34" fillId="0" borderId="4" xfId="6" applyFont="1" applyBorder="1" applyAlignment="1">
      <alignment horizontal="right"/>
    </xf>
    <xf numFmtId="0" fontId="34" fillId="0" borderId="11" xfId="6" applyFont="1" applyBorder="1" applyAlignment="1">
      <alignment horizontal="right"/>
    </xf>
    <xf numFmtId="0" fontId="3" fillId="0" borderId="12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3" fillId="0" borderId="13" xfId="6" applyFont="1" applyBorder="1" applyAlignment="1">
      <alignment horizontal="center" vertical="center"/>
    </xf>
    <xf numFmtId="49" fontId="3" fillId="0" borderId="4" xfId="4" applyNumberFormat="1" applyFont="1" applyBorder="1" applyAlignment="1">
      <alignment horizontal="center" vertical="center"/>
    </xf>
    <xf numFmtId="0" fontId="3" fillId="0" borderId="14" xfId="4" applyFont="1" applyBorder="1" applyAlignment="1">
      <alignment horizontal="center" vertical="center"/>
    </xf>
    <xf numFmtId="0" fontId="43" fillId="0" borderId="6" xfId="6" applyFont="1" applyBorder="1" applyAlignment="1">
      <alignment vertical="center"/>
    </xf>
    <xf numFmtId="0" fontId="44" fillId="0" borderId="4" xfId="4" applyFont="1" applyBorder="1" applyAlignment="1">
      <alignment horizontal="center" vertical="center" wrapText="1"/>
    </xf>
    <xf numFmtId="0" fontId="45" fillId="0" borderId="4" xfId="4" applyFont="1" applyBorder="1" applyAlignment="1">
      <alignment horizontal="right" vertical="center"/>
    </xf>
    <xf numFmtId="0" fontId="41" fillId="0" borderId="4" xfId="4" applyFont="1" applyBorder="1" applyAlignment="1">
      <alignment horizontal="left" vertical="center" wrapText="1"/>
    </xf>
    <xf numFmtId="49" fontId="31" fillId="0" borderId="4" xfId="4" applyNumberFormat="1" applyFont="1" applyBorder="1" applyAlignment="1">
      <alignment horizontal="center" vertical="center" wrapText="1"/>
    </xf>
    <xf numFmtId="4" fontId="32" fillId="4" borderId="4" xfId="6" applyNumberFormat="1" applyFont="1" applyFill="1" applyBorder="1" applyAlignment="1">
      <alignment vertical="center"/>
    </xf>
    <xf numFmtId="4" fontId="32" fillId="0" borderId="14" xfId="6" applyNumberFormat="1" applyFont="1" applyBorder="1" applyAlignment="1">
      <alignment vertical="center"/>
    </xf>
    <xf numFmtId="0" fontId="21" fillId="0" borderId="0" xfId="6" applyFont="1" applyAlignment="1">
      <alignment horizontal="center" vertical="center"/>
    </xf>
    <xf numFmtId="0" fontId="43" fillId="0" borderId="15" xfId="6" applyFont="1" applyBorder="1" applyAlignment="1">
      <alignment vertical="center"/>
    </xf>
    <xf numFmtId="0" fontId="44" fillId="0" borderId="16" xfId="4" applyFont="1" applyBorder="1" applyAlignment="1">
      <alignment horizontal="center" vertical="center" wrapText="1"/>
    </xf>
    <xf numFmtId="0" fontId="41" fillId="0" borderId="16" xfId="4" applyFont="1" applyBorder="1" applyAlignment="1">
      <alignment horizontal="center" vertical="center"/>
    </xf>
    <xf numFmtId="0" fontId="41" fillId="0" borderId="16" xfId="4" applyFont="1" applyBorder="1" applyAlignment="1">
      <alignment horizontal="left" vertical="center" wrapText="1"/>
    </xf>
    <xf numFmtId="49" fontId="31" fillId="0" borderId="16" xfId="4" applyNumberFormat="1" applyFont="1" applyBorder="1" applyAlignment="1">
      <alignment horizontal="center" vertical="center" wrapText="1"/>
    </xf>
    <xf numFmtId="4" fontId="32" fillId="4" borderId="16" xfId="6" applyNumberFormat="1" applyFont="1" applyFill="1" applyBorder="1" applyAlignment="1">
      <alignment vertical="center"/>
    </xf>
    <xf numFmtId="4" fontId="32" fillId="0" borderId="17" xfId="6" applyNumberFormat="1" applyFont="1" applyBorder="1" applyAlignment="1">
      <alignment vertical="center"/>
    </xf>
    <xf numFmtId="49" fontId="46" fillId="5" borderId="16" xfId="2" applyNumberFormat="1" applyFont="1" applyFill="1" applyBorder="1" applyAlignment="1">
      <alignment horizontal="center" vertical="center" wrapText="1"/>
    </xf>
    <xf numFmtId="0" fontId="21" fillId="0" borderId="15" xfId="6" applyFont="1" applyBorder="1" applyAlignment="1">
      <alignment horizontal="center" vertical="center"/>
    </xf>
    <xf numFmtId="0" fontId="45" fillId="0" borderId="16" xfId="4" applyFont="1" applyBorder="1" applyAlignment="1">
      <alignment horizontal="center" vertical="center"/>
    </xf>
    <xf numFmtId="0" fontId="45" fillId="0" borderId="16" xfId="4" applyFont="1" applyBorder="1" applyAlignment="1">
      <alignment horizontal="left" vertical="center" wrapText="1"/>
    </xf>
    <xf numFmtId="4" fontId="32" fillId="2" borderId="16" xfId="6" applyNumberFormat="1" applyFont="1" applyFill="1" applyBorder="1" applyAlignment="1" applyProtection="1">
      <alignment vertical="center"/>
      <protection locked="0"/>
    </xf>
    <xf numFmtId="0" fontId="45" fillId="0" borderId="16" xfId="6" applyFont="1" applyBorder="1" applyAlignment="1">
      <alignment vertical="center" wrapText="1"/>
    </xf>
    <xf numFmtId="0" fontId="21" fillId="0" borderId="2" xfId="6" applyFont="1" applyBorder="1" applyAlignment="1">
      <alignment horizontal="center" vertical="center"/>
    </xf>
    <xf numFmtId="0" fontId="43" fillId="0" borderId="7" xfId="6" applyFont="1" applyBorder="1" applyAlignment="1">
      <alignment vertical="center"/>
    </xf>
    <xf numFmtId="0" fontId="44" fillId="0" borderId="25" xfId="4" applyFont="1" applyBorder="1" applyAlignment="1">
      <alignment horizontal="center" vertical="center" wrapText="1"/>
    </xf>
    <xf numFmtId="0" fontId="44" fillId="0" borderId="26" xfId="4" applyFont="1" applyBorder="1" applyAlignment="1">
      <alignment horizontal="center" vertical="center" wrapText="1"/>
    </xf>
    <xf numFmtId="0" fontId="44" fillId="0" borderId="27" xfId="4" applyFont="1" applyBorder="1" applyAlignment="1">
      <alignment horizontal="center" vertical="center" wrapText="1"/>
    </xf>
    <xf numFmtId="0" fontId="41" fillId="0" borderId="28" xfId="4" applyFont="1" applyBorder="1" applyAlignment="1">
      <alignment horizontal="center" vertical="center"/>
    </xf>
    <xf numFmtId="0" fontId="41" fillId="0" borderId="28" xfId="4" applyFont="1" applyBorder="1" applyAlignment="1">
      <alignment horizontal="left" vertical="center" wrapText="1"/>
    </xf>
    <xf numFmtId="49" fontId="31" fillId="0" borderId="28" xfId="4" applyNumberFormat="1" applyFont="1" applyBorder="1" applyAlignment="1">
      <alignment horizontal="center" vertical="center" wrapText="1"/>
    </xf>
    <xf numFmtId="4" fontId="32" fillId="0" borderId="28" xfId="6" applyNumberFormat="1" applyFont="1" applyBorder="1" applyAlignment="1">
      <alignment vertical="center"/>
    </xf>
    <xf numFmtId="4" fontId="32" fillId="0" borderId="29" xfId="6" applyNumberFormat="1" applyFont="1" applyBorder="1" applyAlignment="1">
      <alignment vertical="center"/>
    </xf>
    <xf numFmtId="0" fontId="44" fillId="0" borderId="30" xfId="4" applyFont="1" applyBorder="1" applyAlignment="1">
      <alignment horizontal="center" vertical="center" wrapText="1"/>
    </xf>
    <xf numFmtId="0" fontId="44" fillId="0" borderId="31" xfId="4" applyFont="1" applyBorder="1" applyAlignment="1">
      <alignment horizontal="center" vertical="center" wrapText="1"/>
    </xf>
    <xf numFmtId="0" fontId="41" fillId="0" borderId="32" xfId="4" applyFont="1" applyBorder="1" applyAlignment="1">
      <alignment horizontal="center" vertical="center"/>
    </xf>
    <xf numFmtId="0" fontId="41" fillId="0" borderId="32" xfId="4" applyFont="1" applyBorder="1" applyAlignment="1">
      <alignment horizontal="left" vertical="center" wrapText="1"/>
    </xf>
    <xf numFmtId="49" fontId="31" fillId="0" borderId="32" xfId="4" applyNumberFormat="1" applyFont="1" applyBorder="1" applyAlignment="1">
      <alignment horizontal="center" vertical="center" wrapText="1"/>
    </xf>
    <xf numFmtId="4" fontId="32" fillId="0" borderId="32" xfId="6" applyNumberFormat="1" applyFont="1" applyBorder="1" applyAlignment="1">
      <alignment vertical="center"/>
    </xf>
    <xf numFmtId="4" fontId="32" fillId="0" borderId="33" xfId="6" applyNumberFormat="1" applyFont="1" applyBorder="1" applyAlignment="1">
      <alignment vertical="center"/>
    </xf>
    <xf numFmtId="0" fontId="45" fillId="0" borderId="4" xfId="4" applyFont="1" applyBorder="1" applyAlignment="1">
      <alignment horizontal="center" vertical="center"/>
    </xf>
    <xf numFmtId="9" fontId="47" fillId="0" borderId="16" xfId="7" applyFont="1" applyBorder="1" applyAlignment="1">
      <alignment horizontal="center" vertical="center" wrapText="1"/>
    </xf>
    <xf numFmtId="9" fontId="48" fillId="0" borderId="16" xfId="7" applyFont="1" applyBorder="1" applyAlignment="1">
      <alignment horizontal="center" vertical="center"/>
    </xf>
    <xf numFmtId="9" fontId="48" fillId="0" borderId="16" xfId="7" applyFont="1" applyBorder="1" applyAlignment="1">
      <alignment horizontal="left" vertical="center" wrapText="1"/>
    </xf>
    <xf numFmtId="0" fontId="44" fillId="0" borderId="18" xfId="4" applyFont="1" applyBorder="1" applyAlignment="1">
      <alignment horizontal="center" vertical="center" wrapText="1"/>
    </xf>
    <xf numFmtId="0" fontId="41" fillId="0" borderId="18" xfId="4" applyFont="1" applyBorder="1" applyAlignment="1">
      <alignment horizontal="right" vertical="center"/>
    </xf>
    <xf numFmtId="0" fontId="41" fillId="0" borderId="18" xfId="4" applyFont="1" applyBorder="1" applyAlignment="1">
      <alignment horizontal="left" vertical="center" wrapText="1"/>
    </xf>
    <xf numFmtId="49" fontId="31" fillId="0" borderId="18" xfId="4" applyNumberFormat="1" applyFont="1" applyBorder="1" applyAlignment="1">
      <alignment horizontal="center" vertical="center" wrapText="1"/>
    </xf>
    <xf numFmtId="4" fontId="32" fillId="2" borderId="18" xfId="6" applyNumberFormat="1" applyFont="1" applyFill="1" applyBorder="1" applyAlignment="1" applyProtection="1">
      <alignment vertical="center"/>
      <protection locked="0"/>
    </xf>
    <xf numFmtId="4" fontId="32" fillId="2" borderId="7" xfId="6" applyNumberFormat="1" applyFont="1" applyFill="1" applyBorder="1" applyAlignment="1" applyProtection="1">
      <alignment vertical="center"/>
      <protection locked="0"/>
    </xf>
    <xf numFmtId="4" fontId="32" fillId="0" borderId="7" xfId="6" applyNumberFormat="1" applyFont="1" applyBorder="1" applyAlignment="1">
      <alignment vertical="center"/>
    </xf>
    <xf numFmtId="0" fontId="40" fillId="0" borderId="0" xfId="6" applyFont="1" applyAlignment="1">
      <alignment horizontal="center" vertical="center"/>
    </xf>
    <xf numFmtId="49" fontId="45" fillId="0" borderId="0" xfId="6" applyNumberFormat="1" applyFont="1" applyAlignment="1">
      <alignment horizontal="center" vertical="center"/>
    </xf>
    <xf numFmtId="4" fontId="39" fillId="0" borderId="0" xfId="6" applyNumberFormat="1" applyFont="1" applyAlignment="1">
      <alignment horizontal="right" vertical="center"/>
    </xf>
    <xf numFmtId="0" fontId="41" fillId="0" borderId="10" xfId="4" applyFont="1" applyBorder="1" applyAlignment="1">
      <alignment horizontal="left" wrapText="1"/>
    </xf>
    <xf numFmtId="0" fontId="42" fillId="0" borderId="4" xfId="4" applyFont="1" applyBorder="1" applyAlignment="1">
      <alignment horizontal="center" wrapText="1"/>
    </xf>
    <xf numFmtId="0" fontId="41" fillId="0" borderId="8" xfId="6" applyFont="1" applyBorder="1" applyAlignment="1">
      <alignment wrapText="1"/>
    </xf>
    <xf numFmtId="0" fontId="4" fillId="0" borderId="4" xfId="4" applyFont="1" applyBorder="1" applyAlignment="1">
      <alignment horizontal="center" vertical="center"/>
    </xf>
    <xf numFmtId="0" fontId="1" fillId="0" borderId="0" xfId="5"/>
    <xf numFmtId="0" fontId="49" fillId="0" borderId="4" xfId="4" applyFont="1" applyBorder="1" applyAlignment="1">
      <alignment horizontal="center" vertical="center" wrapText="1"/>
    </xf>
    <xf numFmtId="0" fontId="41" fillId="0" borderId="4" xfId="4" applyFont="1" applyBorder="1" applyAlignment="1">
      <alignment horizontal="center" vertical="center"/>
    </xf>
    <xf numFmtId="49" fontId="45" fillId="0" borderId="16" xfId="4" applyNumberFormat="1" applyFont="1" applyBorder="1" applyAlignment="1">
      <alignment horizontal="center" vertical="center" wrapText="1"/>
    </xf>
    <xf numFmtId="4" fontId="32" fillId="4" borderId="15" xfId="6" applyNumberFormat="1" applyFont="1" applyFill="1" applyBorder="1"/>
    <xf numFmtId="4" fontId="32" fillId="0" borderId="14" xfId="6" applyNumberFormat="1" applyFont="1" applyBorder="1" applyAlignment="1">
      <alignment horizontal="right"/>
    </xf>
    <xf numFmtId="0" fontId="49" fillId="0" borderId="16" xfId="4" applyFont="1" applyBorder="1" applyAlignment="1">
      <alignment horizontal="center" vertical="center" wrapText="1"/>
    </xf>
    <xf numFmtId="4" fontId="32" fillId="0" borderId="17" xfId="6" applyNumberFormat="1" applyFont="1" applyBorder="1" applyAlignment="1">
      <alignment horizontal="right"/>
    </xf>
    <xf numFmtId="4" fontId="32" fillId="2" borderId="15" xfId="6" applyNumberFormat="1" applyFont="1" applyFill="1" applyBorder="1" applyProtection="1">
      <protection locked="0"/>
    </xf>
    <xf numFmtId="0" fontId="13" fillId="0" borderId="16" xfId="4" applyFont="1" applyBorder="1" applyAlignment="1">
      <alignment horizontal="left" vertical="center" wrapText="1"/>
    </xf>
    <xf numFmtId="0" fontId="50" fillId="0" borderId="16" xfId="4" applyFont="1" applyBorder="1" applyAlignment="1">
      <alignment horizontal="left" vertical="center" wrapText="1"/>
    </xf>
    <xf numFmtId="0" fontId="51" fillId="0" borderId="4" xfId="4" applyFont="1" applyBorder="1" applyAlignment="1">
      <alignment horizontal="center" vertical="center" wrapText="1"/>
    </xf>
    <xf numFmtId="0" fontId="48" fillId="0" borderId="4" xfId="4" applyFont="1" applyBorder="1" applyAlignment="1">
      <alignment horizontal="center" vertical="center"/>
    </xf>
    <xf numFmtId="0" fontId="48" fillId="0" borderId="4" xfId="4" applyFont="1" applyBorder="1" applyAlignment="1">
      <alignment horizontal="left" vertical="center" wrapText="1"/>
    </xf>
    <xf numFmtId="49" fontId="13" fillId="0" borderId="4" xfId="4" applyNumberFormat="1" applyFont="1" applyBorder="1" applyAlignment="1">
      <alignment horizontal="center" vertical="center" wrapText="1"/>
    </xf>
    <xf numFmtId="4" fontId="32" fillId="0" borderId="4" xfId="6" applyNumberFormat="1" applyFont="1" applyBorder="1" applyAlignment="1" applyProtection="1">
      <alignment horizontal="right"/>
      <protection locked="0"/>
    </xf>
    <xf numFmtId="0" fontId="51" fillId="0" borderId="18" xfId="4" applyFont="1" applyBorder="1" applyAlignment="1">
      <alignment horizontal="center" vertical="center" wrapText="1"/>
    </xf>
    <xf numFmtId="0" fontId="48" fillId="0" borderId="18" xfId="4" applyFont="1" applyBorder="1" applyAlignment="1">
      <alignment horizontal="center" vertical="center"/>
    </xf>
    <xf numFmtId="0" fontId="48" fillId="0" borderId="18" xfId="4" applyFont="1" applyBorder="1" applyAlignment="1">
      <alignment horizontal="left" vertical="center"/>
    </xf>
    <xf numFmtId="49" fontId="13" fillId="0" borderId="18" xfId="4" applyNumberFormat="1" applyFont="1" applyBorder="1" applyAlignment="1">
      <alignment horizontal="center" vertical="center" wrapText="1"/>
    </xf>
    <xf numFmtId="4" fontId="32" fillId="0" borderId="7" xfId="6" applyNumberFormat="1" applyFont="1" applyBorder="1" applyAlignment="1">
      <alignment horizontal="right"/>
    </xf>
    <xf numFmtId="0" fontId="38" fillId="0" borderId="0" xfId="6" applyFont="1"/>
    <xf numFmtId="0" fontId="8" fillId="0" borderId="0" xfId="1"/>
    <xf numFmtId="0" fontId="52" fillId="0" borderId="0" xfId="6" applyFont="1"/>
    <xf numFmtId="0" fontId="53" fillId="0" borderId="0" xfId="6" applyFont="1" applyAlignment="1">
      <alignment horizontal="center"/>
    </xf>
    <xf numFmtId="0" fontId="53" fillId="0" borderId="0" xfId="6" applyFont="1"/>
    <xf numFmtId="49" fontId="53" fillId="0" borderId="0" xfId="6" applyNumberFormat="1" applyFont="1" applyAlignment="1">
      <alignment horizontal="right"/>
    </xf>
    <xf numFmtId="0" fontId="7" fillId="0" borderId="0" xfId="6" applyFont="1"/>
    <xf numFmtId="0" fontId="7" fillId="0" borderId="0" xfId="6" applyFont="1" applyAlignment="1">
      <alignment horizontal="center"/>
    </xf>
    <xf numFmtId="0" fontId="11" fillId="0" borderId="0" xfId="6" applyFont="1" applyAlignment="1">
      <alignment horizontal="right"/>
    </xf>
    <xf numFmtId="164" fontId="38" fillId="0" borderId="0" xfId="6" applyNumberFormat="1" applyFont="1" applyAlignment="1">
      <alignment horizontal="right" vertical="center"/>
    </xf>
    <xf numFmtId="0" fontId="11" fillId="0" borderId="0" xfId="6" applyFont="1" applyAlignment="1">
      <alignment horizontal="left" wrapText="1"/>
    </xf>
    <xf numFmtId="164" fontId="54" fillId="0" borderId="0" xfId="6" applyNumberFormat="1" applyFont="1" applyAlignment="1">
      <alignment horizontal="right" wrapText="1"/>
    </xf>
    <xf numFmtId="0" fontId="54" fillId="0" borderId="0" xfId="6" applyFont="1" applyAlignment="1">
      <alignment horizontal="right" wrapText="1"/>
    </xf>
    <xf numFmtId="49" fontId="10" fillId="0" borderId="4" xfId="6" applyNumberFormat="1" applyBorder="1" applyAlignment="1">
      <alignment vertical="center" wrapText="1"/>
    </xf>
    <xf numFmtId="4" fontId="21" fillId="2" borderId="4" xfId="6" applyNumberFormat="1" applyFont="1" applyFill="1" applyBorder="1" applyAlignment="1" applyProtection="1">
      <alignment vertical="center" wrapText="1"/>
      <protection locked="0"/>
    </xf>
    <xf numFmtId="4" fontId="10" fillId="0" borderId="14" xfId="6" applyNumberFormat="1" applyBorder="1" applyAlignment="1">
      <alignment vertical="center" wrapText="1"/>
    </xf>
    <xf numFmtId="49" fontId="10" fillId="0" borderId="16" xfId="6" applyNumberFormat="1" applyBorder="1" applyAlignment="1">
      <alignment vertical="center" wrapText="1"/>
    </xf>
    <xf numFmtId="4" fontId="21" fillId="2" borderId="16" xfId="6" applyNumberFormat="1" applyFont="1" applyFill="1" applyBorder="1" applyAlignment="1" applyProtection="1">
      <alignment vertical="center" wrapText="1"/>
      <protection locked="0"/>
    </xf>
    <xf numFmtId="4" fontId="10" fillId="0" borderId="17" xfId="6" applyNumberFormat="1" applyBorder="1" applyAlignment="1">
      <alignment vertical="center" wrapText="1"/>
    </xf>
    <xf numFmtId="0" fontId="10" fillId="0" borderId="8" xfId="5" applyFont="1" applyBorder="1" applyAlignment="1">
      <alignment vertical="center" wrapText="1"/>
    </xf>
    <xf numFmtId="4" fontId="10" fillId="0" borderId="8" xfId="5" applyNumberFormat="1" applyFont="1" applyBorder="1" applyAlignment="1">
      <alignment vertical="center" wrapText="1"/>
    </xf>
    <xf numFmtId="49" fontId="38" fillId="0" borderId="0" xfId="6" applyNumberFormat="1" applyFont="1" applyAlignment="1">
      <alignment horizontal="right"/>
    </xf>
    <xf numFmtId="0" fontId="38" fillId="0" borderId="0" xfId="6" applyFont="1" applyAlignment="1">
      <alignment horizontal="right"/>
    </xf>
    <xf numFmtId="0" fontId="7" fillId="0" borderId="0" xfId="6" applyFont="1" applyAlignment="1">
      <alignment vertical="center" wrapText="1"/>
    </xf>
    <xf numFmtId="4" fontId="12" fillId="0" borderId="0" xfId="6" applyNumberFormat="1" applyFont="1" applyAlignment="1">
      <alignment horizontal="right" vertical="center" wrapText="1"/>
    </xf>
    <xf numFmtId="4" fontId="7" fillId="0" borderId="0" xfId="6" applyNumberFormat="1" applyFont="1" applyAlignment="1">
      <alignment vertical="center" wrapText="1"/>
    </xf>
    <xf numFmtId="4" fontId="40" fillId="0" borderId="0" xfId="6" applyNumberFormat="1" applyFont="1"/>
    <xf numFmtId="49" fontId="11" fillId="0" borderId="0" xfId="6" applyNumberFormat="1" applyFont="1"/>
    <xf numFmtId="49" fontId="52" fillId="0" borderId="0" xfId="6" applyNumberFormat="1" applyFont="1"/>
    <xf numFmtId="49" fontId="7" fillId="0" borderId="0" xfId="6" applyNumberFormat="1" applyFont="1"/>
    <xf numFmtId="49" fontId="10" fillId="0" borderId="0" xfId="6" applyNumberFormat="1"/>
    <xf numFmtId="4" fontId="55" fillId="0" borderId="0" xfId="6" applyNumberFormat="1" applyFont="1" applyAlignment="1">
      <alignment horizontal="right" vertical="center" wrapText="1"/>
    </xf>
    <xf numFmtId="4" fontId="10" fillId="2" borderId="4" xfId="6" applyNumberFormat="1" applyFill="1" applyBorder="1" applyAlignment="1" applyProtection="1">
      <alignment vertical="center" wrapText="1"/>
      <protection locked="0"/>
    </xf>
    <xf numFmtId="4" fontId="10" fillId="2" borderId="16" xfId="6" applyNumberFormat="1" applyFill="1" applyBorder="1" applyAlignment="1" applyProtection="1">
      <alignment vertical="center" wrapText="1"/>
      <protection locked="0"/>
    </xf>
    <xf numFmtId="0" fontId="10" fillId="0" borderId="0" xfId="5" applyFont="1" applyAlignment="1">
      <alignment vertical="center" wrapText="1"/>
    </xf>
    <xf numFmtId="4" fontId="40" fillId="0" borderId="0" xfId="5" applyNumberFormat="1" applyFont="1" applyAlignment="1">
      <alignment vertical="center" wrapText="1"/>
    </xf>
    <xf numFmtId="4" fontId="10" fillId="0" borderId="0" xfId="5" applyNumberFormat="1" applyFont="1" applyAlignment="1">
      <alignment vertical="center" wrapText="1"/>
    </xf>
    <xf numFmtId="49" fontId="10" fillId="0" borderId="0" xfId="6" applyNumberFormat="1" applyAlignment="1">
      <alignment horizontal="right"/>
    </xf>
    <xf numFmtId="4" fontId="10" fillId="0" borderId="0" xfId="6" applyNumberFormat="1"/>
    <xf numFmtId="0" fontId="11" fillId="0" borderId="0" xfId="6" applyFont="1" applyAlignment="1">
      <alignment horizontal="center"/>
    </xf>
    <xf numFmtId="0" fontId="7" fillId="0" borderId="8" xfId="5" applyFont="1" applyBorder="1" applyAlignment="1">
      <alignment vertical="center" wrapText="1"/>
    </xf>
    <xf numFmtId="0" fontId="10" fillId="0" borderId="4" xfId="6" applyBorder="1" applyAlignment="1">
      <alignment vertical="center" wrapText="1"/>
    </xf>
    <xf numFmtId="0" fontId="10" fillId="0" borderId="16" xfId="6" applyBorder="1" applyAlignment="1">
      <alignment vertical="center" wrapText="1"/>
    </xf>
    <xf numFmtId="1" fontId="10" fillId="0" borderId="0" xfId="6" applyNumberFormat="1" applyAlignment="1">
      <alignment horizontal="right"/>
    </xf>
    <xf numFmtId="0" fontId="10" fillId="0" borderId="0" xfId="6" applyAlignment="1">
      <alignment horizontal="right" vertical="center"/>
    </xf>
    <xf numFmtId="0" fontId="53" fillId="0" borderId="0" xfId="6" applyFont="1" applyAlignment="1">
      <alignment horizontal="left"/>
    </xf>
    <xf numFmtId="0" fontId="53" fillId="0" borderId="0" xfId="6" applyFont="1" applyAlignment="1">
      <alignment horizontal="right"/>
    </xf>
    <xf numFmtId="49" fontId="11" fillId="0" borderId="0" xfId="6" applyNumberFormat="1" applyFont="1" applyAlignment="1">
      <alignment horizontal="center"/>
    </xf>
    <xf numFmtId="0" fontId="38" fillId="0" borderId="0" xfId="6" applyFont="1" applyAlignment="1">
      <alignment horizontal="right" vertical="center"/>
    </xf>
    <xf numFmtId="0" fontId="54" fillId="0" borderId="0" xfId="6" applyFont="1" applyAlignment="1">
      <alignment horizontal="left" wrapText="1"/>
    </xf>
    <xf numFmtId="164" fontId="54" fillId="0" borderId="0" xfId="6" applyNumberFormat="1" applyFont="1" applyAlignment="1">
      <alignment horizontal="right" vertical="center" wrapText="1"/>
    </xf>
    <xf numFmtId="0" fontId="54" fillId="0" borderId="0" xfId="6" applyFont="1" applyAlignment="1">
      <alignment horizontal="right" vertical="center" wrapText="1"/>
    </xf>
    <xf numFmtId="0" fontId="10" fillId="0" borderId="4" xfId="6" applyBorder="1" applyAlignment="1">
      <alignment horizontal="center" vertical="center" wrapText="1"/>
    </xf>
    <xf numFmtId="49" fontId="10" fillId="2" borderId="4" xfId="6" applyNumberFormat="1" applyFill="1" applyBorder="1" applyAlignment="1" applyProtection="1">
      <alignment horizontal="left" vertical="center" wrapText="1"/>
      <protection locked="0"/>
    </xf>
    <xf numFmtId="49" fontId="10" fillId="2" borderId="4" xfId="6" applyNumberFormat="1" applyFill="1" applyBorder="1" applyAlignment="1" applyProtection="1">
      <alignment horizontal="right" vertical="center" wrapText="1"/>
      <protection locked="0"/>
    </xf>
    <xf numFmtId="4" fontId="10" fillId="2" borderId="4" xfId="6" applyNumberFormat="1" applyFill="1" applyBorder="1" applyAlignment="1" applyProtection="1">
      <alignment horizontal="right" vertical="center" wrapText="1"/>
      <protection locked="0"/>
    </xf>
    <xf numFmtId="4" fontId="10" fillId="0" borderId="4" xfId="6" applyNumberFormat="1" applyBorder="1" applyAlignment="1">
      <alignment horizontal="right" vertical="center" wrapText="1"/>
    </xf>
    <xf numFmtId="164" fontId="10" fillId="2" borderId="4" xfId="6" applyNumberFormat="1" applyFill="1" applyBorder="1" applyAlignment="1" applyProtection="1">
      <alignment horizontal="right" vertical="center" wrapText="1"/>
      <protection locked="0"/>
    </xf>
    <xf numFmtId="14" fontId="10" fillId="2" borderId="4" xfId="6" applyNumberFormat="1" applyFill="1" applyBorder="1" applyAlignment="1" applyProtection="1">
      <alignment horizontal="right" vertical="center" wrapText="1"/>
      <protection locked="0"/>
    </xf>
    <xf numFmtId="10" fontId="10" fillId="0" borderId="14" xfId="6" applyNumberFormat="1" applyBorder="1" applyAlignment="1">
      <alignment horizontal="right" vertical="center" wrapText="1"/>
    </xf>
    <xf numFmtId="0" fontId="10" fillId="0" borderId="16" xfId="6" applyBorder="1" applyAlignment="1">
      <alignment horizontal="center" vertical="center" wrapText="1"/>
    </xf>
    <xf numFmtId="49" fontId="10" fillId="2" borderId="16" xfId="6" applyNumberFormat="1" applyFill="1" applyBorder="1" applyAlignment="1" applyProtection="1">
      <alignment horizontal="left" vertical="center" wrapText="1"/>
      <protection locked="0"/>
    </xf>
    <xf numFmtId="49" fontId="10" fillId="2" borderId="16" xfId="6" applyNumberFormat="1" applyFill="1" applyBorder="1" applyAlignment="1" applyProtection="1">
      <alignment horizontal="right" vertical="center" wrapText="1"/>
      <protection locked="0"/>
    </xf>
    <xf numFmtId="4" fontId="10" fillId="2" borderId="16" xfId="6" applyNumberFormat="1" applyFill="1" applyBorder="1" applyAlignment="1" applyProtection="1">
      <alignment horizontal="right" vertical="center" wrapText="1"/>
      <protection locked="0"/>
    </xf>
    <xf numFmtId="4" fontId="10" fillId="0" borderId="16" xfId="6" applyNumberFormat="1" applyBorder="1" applyAlignment="1">
      <alignment horizontal="right" vertical="center" wrapText="1"/>
    </xf>
    <xf numFmtId="164" fontId="10" fillId="2" borderId="16" xfId="6" applyNumberFormat="1" applyFill="1" applyBorder="1" applyAlignment="1" applyProtection="1">
      <alignment horizontal="right" vertical="center" wrapText="1"/>
      <protection locked="0"/>
    </xf>
    <xf numFmtId="14" fontId="10" fillId="2" borderId="16" xfId="6" applyNumberFormat="1" applyFill="1" applyBorder="1" applyAlignment="1" applyProtection="1">
      <alignment horizontal="right" vertical="center" wrapText="1"/>
      <protection locked="0"/>
    </xf>
    <xf numFmtId="10" fontId="10" fillId="0" borderId="17" xfId="6" applyNumberFormat="1" applyBorder="1" applyAlignment="1">
      <alignment horizontal="right" vertical="center" wrapText="1"/>
    </xf>
    <xf numFmtId="49" fontId="10" fillId="0" borderId="16" xfId="6" applyNumberFormat="1" applyBorder="1" applyAlignment="1">
      <alignment horizontal="left" vertical="center" wrapText="1"/>
    </xf>
    <xf numFmtId="49" fontId="10" fillId="0" borderId="16" xfId="6" applyNumberFormat="1" applyBorder="1" applyAlignment="1">
      <alignment horizontal="right" vertical="center" wrapText="1"/>
    </xf>
    <xf numFmtId="0" fontId="10" fillId="0" borderId="8" xfId="5" applyFont="1" applyBorder="1" applyAlignment="1">
      <alignment horizontal="center" vertical="center" wrapText="1"/>
    </xf>
    <xf numFmtId="0" fontId="10" fillId="0" borderId="8" xfId="5" applyFont="1" applyBorder="1" applyAlignment="1">
      <alignment horizontal="left" vertical="center" wrapText="1"/>
    </xf>
    <xf numFmtId="0" fontId="10" fillId="0" borderId="8" xfId="5" applyFont="1" applyBorder="1" applyAlignment="1">
      <alignment horizontal="right" vertical="center" wrapText="1"/>
    </xf>
    <xf numFmtId="4" fontId="10" fillId="0" borderId="8" xfId="5" applyNumberFormat="1" applyFont="1" applyBorder="1" applyAlignment="1">
      <alignment horizontal="right" vertical="center" wrapText="1"/>
    </xf>
    <xf numFmtId="164" fontId="10" fillId="0" borderId="8" xfId="5" applyNumberFormat="1" applyFont="1" applyBorder="1" applyAlignment="1">
      <alignment horizontal="right" vertical="center" wrapText="1"/>
    </xf>
    <xf numFmtId="10" fontId="10" fillId="0" borderId="8" xfId="5" applyNumberFormat="1" applyFont="1" applyBorder="1" applyAlignment="1">
      <alignment horizontal="right" vertical="center" wrapText="1"/>
    </xf>
    <xf numFmtId="0" fontId="10" fillId="0" borderId="0" xfId="5" applyFont="1" applyAlignment="1">
      <alignment horizontal="center" vertical="center" wrapText="1"/>
    </xf>
    <xf numFmtId="0" fontId="10" fillId="0" borderId="0" xfId="5" applyFont="1" applyAlignment="1">
      <alignment horizontal="left" vertical="center" wrapText="1"/>
    </xf>
    <xf numFmtId="0" fontId="10" fillId="0" borderId="0" xfId="5" applyFont="1" applyAlignment="1">
      <alignment horizontal="right" vertical="center" wrapText="1"/>
    </xf>
    <xf numFmtId="4" fontId="12" fillId="0" borderId="0" xfId="6" applyNumberFormat="1" applyFont="1" applyAlignment="1">
      <alignment horizontal="right" vertical="center"/>
    </xf>
    <xf numFmtId="4" fontId="10" fillId="0" borderId="0" xfId="5" applyNumberFormat="1" applyFont="1" applyAlignment="1">
      <alignment horizontal="right" vertical="center" wrapText="1"/>
    </xf>
    <xf numFmtId="164" fontId="10" fillId="0" borderId="0" xfId="5" applyNumberFormat="1" applyFont="1" applyAlignment="1">
      <alignment horizontal="right" vertical="center" wrapText="1"/>
    </xf>
    <xf numFmtId="10" fontId="10" fillId="0" borderId="0" xfId="5" applyNumberFormat="1" applyFont="1" applyAlignment="1">
      <alignment horizontal="right" vertical="center" wrapText="1"/>
    </xf>
    <xf numFmtId="4" fontId="40" fillId="0" borderId="0" xfId="6" applyNumberFormat="1" applyFont="1" applyAlignment="1">
      <alignment horizontal="right"/>
    </xf>
    <xf numFmtId="0" fontId="10" fillId="0" borderId="0" xfId="6" applyAlignment="1">
      <alignment horizontal="right" vertical="center" wrapText="1"/>
    </xf>
    <xf numFmtId="4" fontId="10" fillId="0" borderId="0" xfId="6" applyNumberFormat="1" applyAlignment="1">
      <alignment horizontal="right" vertical="center" wrapText="1"/>
    </xf>
    <xf numFmtId="4" fontId="10" fillId="0" borderId="0" xfId="6" applyNumberFormat="1" applyAlignment="1">
      <alignment horizontal="right"/>
    </xf>
    <xf numFmtId="10" fontId="10" fillId="0" borderId="0" xfId="6" applyNumberFormat="1" applyAlignment="1">
      <alignment horizontal="right" vertical="center" wrapText="1"/>
    </xf>
    <xf numFmtId="0" fontId="10" fillId="0" borderId="0" xfId="6" applyAlignment="1">
      <alignment vertical="top" wrapText="1"/>
    </xf>
    <xf numFmtId="0" fontId="56" fillId="0" borderId="0" xfId="6" quotePrefix="1" applyFont="1" applyAlignment="1">
      <alignment vertical="center"/>
    </xf>
    <xf numFmtId="1" fontId="10" fillId="0" borderId="0" xfId="6" applyNumberFormat="1" applyAlignment="1">
      <alignment horizontal="left"/>
    </xf>
    <xf numFmtId="0" fontId="52" fillId="0" borderId="0" xfId="6" applyFont="1" applyAlignment="1">
      <alignment horizontal="right"/>
    </xf>
    <xf numFmtId="0" fontId="57" fillId="0" borderId="0" xfId="6" applyFont="1" applyAlignment="1">
      <alignment horizontal="left" wrapText="1"/>
    </xf>
    <xf numFmtId="0" fontId="57" fillId="0" borderId="0" xfId="6" applyFont="1" applyAlignment="1">
      <alignment horizontal="right" wrapText="1"/>
    </xf>
    <xf numFmtId="4" fontId="10" fillId="0" borderId="4" xfId="6" applyNumberFormat="1" applyBorder="1" applyAlignment="1">
      <alignment vertical="center" wrapText="1"/>
    </xf>
    <xf numFmtId="4" fontId="10" fillId="6" borderId="4" xfId="6" applyNumberFormat="1" applyFill="1" applyBorder="1" applyAlignment="1" applyProtection="1">
      <alignment vertical="center" wrapText="1"/>
      <protection locked="0"/>
    </xf>
    <xf numFmtId="4" fontId="10" fillId="2" borderId="14" xfId="6" applyNumberFormat="1" applyFill="1" applyBorder="1" applyAlignment="1" applyProtection="1">
      <alignment vertical="center" wrapText="1"/>
      <protection locked="0"/>
    </xf>
    <xf numFmtId="4" fontId="10" fillId="0" borderId="16" xfId="6" applyNumberFormat="1" applyBorder="1" applyAlignment="1">
      <alignment vertical="center" wrapText="1"/>
    </xf>
    <xf numFmtId="4" fontId="10" fillId="6" borderId="16" xfId="6" applyNumberFormat="1" applyFill="1" applyBorder="1" applyAlignment="1" applyProtection="1">
      <alignment vertical="center" wrapText="1"/>
      <protection locked="0"/>
    </xf>
    <xf numFmtId="4" fontId="10" fillId="2" borderId="17" xfId="6" applyNumberFormat="1" applyFill="1" applyBorder="1" applyAlignment="1" applyProtection="1">
      <alignment vertical="center" wrapText="1"/>
      <protection locked="0"/>
    </xf>
    <xf numFmtId="4" fontId="10" fillId="6" borderId="16" xfId="6" applyNumberFormat="1" applyFill="1" applyBorder="1" applyAlignment="1" applyProtection="1">
      <alignment horizontal="right" vertical="center" wrapText="1"/>
      <protection locked="0"/>
    </xf>
    <xf numFmtId="4" fontId="10" fillId="2" borderId="17" xfId="6" applyNumberFormat="1" applyFill="1" applyBorder="1" applyAlignment="1" applyProtection="1">
      <alignment horizontal="right" vertical="center" wrapText="1"/>
      <protection locked="0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4" fontId="10" fillId="0" borderId="8" xfId="0" applyNumberFormat="1" applyFont="1" applyBorder="1" applyAlignment="1">
      <alignment horizontal="right" vertical="center" wrapText="1"/>
    </xf>
    <xf numFmtId="4" fontId="10" fillId="0" borderId="8" xfId="0" applyNumberFormat="1" applyFont="1" applyBorder="1" applyAlignment="1">
      <alignment vertical="center" wrapText="1"/>
    </xf>
    <xf numFmtId="0" fontId="7" fillId="0" borderId="0" xfId="6" applyFont="1" applyAlignment="1">
      <alignment horizontal="right" vertical="center" wrapText="1"/>
    </xf>
    <xf numFmtId="4" fontId="12" fillId="0" borderId="0" xfId="6" applyNumberFormat="1" applyFont="1" applyAlignment="1">
      <alignment vertical="center" wrapText="1"/>
    </xf>
    <xf numFmtId="0" fontId="10" fillId="0" borderId="0" xfId="6" applyAlignment="1">
      <alignment vertical="top"/>
    </xf>
    <xf numFmtId="49" fontId="21" fillId="0" borderId="4" xfId="6" applyNumberFormat="1" applyFont="1" applyBorder="1" applyAlignment="1">
      <alignment vertical="center" wrapText="1"/>
    </xf>
    <xf numFmtId="49" fontId="21" fillId="0" borderId="16" xfId="4" applyNumberFormat="1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21" fillId="0" borderId="8" xfId="0" applyFont="1" applyBorder="1" applyAlignment="1">
      <alignment horizontal="left" vertical="center" wrapText="1"/>
    </xf>
    <xf numFmtId="0" fontId="57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164" fontId="54" fillId="0" borderId="0" xfId="0" applyNumberFormat="1" applyFont="1" applyAlignment="1">
      <alignment horizontal="right" wrapText="1"/>
    </xf>
    <xf numFmtId="0" fontId="54" fillId="0" borderId="0" xfId="0" applyFont="1" applyAlignment="1">
      <alignment horizontal="right" wrapText="1"/>
    </xf>
    <xf numFmtId="49" fontId="21" fillId="0" borderId="4" xfId="4" applyNumberFormat="1" applyFont="1" applyBorder="1" applyAlignment="1">
      <alignment horizontal="left" vertical="center" wrapText="1"/>
    </xf>
    <xf numFmtId="0" fontId="11" fillId="0" borderId="0" xfId="6" applyFont="1" applyAlignment="1">
      <alignment horizontal="right" vertical="center"/>
    </xf>
    <xf numFmtId="0" fontId="57" fillId="0" borderId="0" xfId="6" applyFont="1" applyAlignment="1">
      <alignment horizontal="center" vertical="center" wrapText="1"/>
    </xf>
    <xf numFmtId="0" fontId="57" fillId="0" borderId="0" xfId="6" applyFont="1" applyAlignment="1">
      <alignment horizontal="left" vertical="center" wrapText="1"/>
    </xf>
    <xf numFmtId="0" fontId="57" fillId="0" borderId="0" xfId="6" applyFont="1" applyAlignment="1">
      <alignment horizontal="right" vertical="center" wrapText="1"/>
    </xf>
    <xf numFmtId="10" fontId="10" fillId="0" borderId="14" xfId="6" applyNumberFormat="1" applyBorder="1" applyAlignment="1">
      <alignment vertical="center" wrapText="1"/>
    </xf>
    <xf numFmtId="10" fontId="10" fillId="0" borderId="17" xfId="6" applyNumberFormat="1" applyBorder="1" applyAlignment="1">
      <alignment vertical="center" wrapText="1"/>
    </xf>
    <xf numFmtId="0" fontId="10" fillId="0" borderId="8" xfId="0" applyFont="1" applyBorder="1" applyAlignment="1">
      <alignment horizontal="right" vertical="center" wrapText="1"/>
    </xf>
    <xf numFmtId="10" fontId="10" fillId="0" borderId="8" xfId="0" applyNumberFormat="1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4" fontId="10" fillId="0" borderId="0" xfId="0" applyNumberFormat="1" applyFont="1" applyAlignment="1">
      <alignment horizontal="right" vertical="center" wrapText="1"/>
    </xf>
    <xf numFmtId="10" fontId="10" fillId="0" borderId="0" xfId="0" applyNumberFormat="1" applyFont="1" applyAlignment="1">
      <alignment vertical="center" wrapText="1"/>
    </xf>
    <xf numFmtId="4" fontId="7" fillId="0" borderId="0" xfId="6" applyNumberFormat="1" applyFont="1" applyAlignment="1">
      <alignment horizontal="right"/>
    </xf>
    <xf numFmtId="4" fontId="7" fillId="0" borderId="0" xfId="6" applyNumberFormat="1" applyFont="1" applyAlignment="1">
      <alignment horizontal="right" vertical="center" wrapText="1"/>
    </xf>
    <xf numFmtId="10" fontId="7" fillId="0" borderId="0" xfId="6" applyNumberFormat="1" applyFont="1" applyAlignment="1">
      <alignment vertical="center" wrapText="1"/>
    </xf>
    <xf numFmtId="0" fontId="11" fillId="0" borderId="0" xfId="6" applyFont="1" applyAlignment="1">
      <alignment horizontal="left" vertical="top"/>
    </xf>
    <xf numFmtId="0" fontId="10" fillId="0" borderId="0" xfId="6" applyAlignment="1">
      <alignment horizontal="right" vertical="top"/>
    </xf>
    <xf numFmtId="0" fontId="10" fillId="0" borderId="0" xfId="6" applyAlignment="1">
      <alignment horizontal="left" vertical="top"/>
    </xf>
    <xf numFmtId="0" fontId="11" fillId="0" borderId="0" xfId="6" applyFont="1" applyAlignment="1">
      <alignment vertical="center"/>
    </xf>
    <xf numFmtId="0" fontId="40" fillId="0" borderId="0" xfId="6" applyFont="1"/>
    <xf numFmtId="4" fontId="10" fillId="0" borderId="0" xfId="0" applyNumberFormat="1" applyFont="1" applyAlignment="1">
      <alignment vertical="center" wrapText="1"/>
    </xf>
    <xf numFmtId="0" fontId="7" fillId="0" borderId="0" xfId="6" applyFont="1" applyAlignment="1">
      <alignment horizontal="center" vertical="center"/>
    </xf>
    <xf numFmtId="49" fontId="10" fillId="0" borderId="4" xfId="6" applyNumberFormat="1" applyBorder="1" applyAlignment="1" applyProtection="1">
      <alignment vertical="center" wrapText="1"/>
      <protection locked="0"/>
    </xf>
    <xf numFmtId="49" fontId="10" fillId="0" borderId="16" xfId="6" applyNumberFormat="1" applyBorder="1" applyAlignment="1" applyProtection="1">
      <alignment vertical="center" wrapText="1"/>
      <protection locked="0"/>
    </xf>
    <xf numFmtId="4" fontId="32" fillId="0" borderId="0" xfId="6" applyNumberFormat="1" applyFont="1" applyAlignment="1">
      <alignment horizontal="right"/>
    </xf>
    <xf numFmtId="4" fontId="10" fillId="6" borderId="4" xfId="6" applyNumberFormat="1" applyFill="1" applyBorder="1" applyAlignment="1" applyProtection="1">
      <alignment horizontal="right" vertical="center" wrapText="1"/>
      <protection locked="0"/>
    </xf>
    <xf numFmtId="4" fontId="10" fillId="2" borderId="14" xfId="6" applyNumberFormat="1" applyFill="1" applyBorder="1" applyAlignment="1" applyProtection="1">
      <alignment horizontal="right" vertical="center" wrapText="1"/>
      <protection locked="0"/>
    </xf>
    <xf numFmtId="4" fontId="40" fillId="0" borderId="0" xfId="0" applyNumberFormat="1" applyFont="1" applyAlignment="1">
      <alignment vertical="center" wrapText="1"/>
    </xf>
    <xf numFmtId="0" fontId="10" fillId="0" borderId="0" xfId="6" applyAlignment="1">
      <alignment horizontal="center" vertical="center" wrapText="1"/>
    </xf>
    <xf numFmtId="4" fontId="40" fillId="0" borderId="0" xfId="6" applyNumberFormat="1" applyFont="1" applyAlignment="1">
      <alignment horizontal="right" vertical="center" wrapText="1"/>
    </xf>
    <xf numFmtId="0" fontId="58" fillId="0" borderId="0" xfId="6" applyFont="1" applyAlignment="1">
      <alignment horizontal="center"/>
    </xf>
    <xf numFmtId="0" fontId="59" fillId="0" borderId="0" xfId="6" applyFont="1"/>
    <xf numFmtId="49" fontId="10" fillId="2" borderId="4" xfId="6" applyNumberFormat="1" applyFill="1" applyBorder="1" applyAlignment="1" applyProtection="1">
      <alignment vertical="center" wrapText="1"/>
      <protection locked="0"/>
    </xf>
    <xf numFmtId="49" fontId="10" fillId="2" borderId="16" xfId="6" applyNumberFormat="1" applyFill="1" applyBorder="1" applyAlignment="1" applyProtection="1">
      <alignment vertical="center" wrapText="1"/>
      <protection locked="0"/>
    </xf>
    <xf numFmtId="0" fontId="10" fillId="0" borderId="0" xfId="0" applyFont="1" applyAlignment="1">
      <alignment vertical="center" wrapText="1"/>
    </xf>
    <xf numFmtId="0" fontId="11" fillId="0" borderId="0" xfId="6" applyFont="1" applyAlignment="1">
      <alignment horizontal="right" wrapText="1"/>
    </xf>
    <xf numFmtId="10" fontId="10" fillId="0" borderId="0" xfId="6" applyNumberFormat="1" applyAlignment="1">
      <alignment vertical="center" wrapText="1"/>
    </xf>
    <xf numFmtId="4" fontId="7" fillId="0" borderId="0" xfId="6" applyNumberFormat="1" applyFont="1"/>
    <xf numFmtId="49" fontId="60" fillId="0" borderId="0" xfId="0" applyNumberFormat="1" applyFont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3" fillId="0" borderId="19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0" fontId="45" fillId="0" borderId="16" xfId="4" applyFont="1" applyBorder="1" applyAlignment="1">
      <alignment horizontal="center" vertical="center" wrapText="1"/>
    </xf>
    <xf numFmtId="49" fontId="18" fillId="2" borderId="1" xfId="5" applyNumberFormat="1" applyFont="1" applyFill="1" applyBorder="1" applyAlignment="1" applyProtection="1">
      <alignment horizontal="left"/>
      <protection locked="0"/>
    </xf>
    <xf numFmtId="49" fontId="57" fillId="2" borderId="2" xfId="5" applyNumberFormat="1" applyFont="1" applyFill="1" applyBorder="1" applyAlignment="1" applyProtection="1">
      <alignment horizontal="left"/>
      <protection locked="0"/>
    </xf>
    <xf numFmtId="49" fontId="18" fillId="2" borderId="2" xfId="5" applyNumberFormat="1" applyFont="1" applyFill="1" applyBorder="1" applyAlignment="1" applyProtection="1">
      <alignment horizontal="left"/>
      <protection locked="0"/>
    </xf>
    <xf numFmtId="0" fontId="18" fillId="2" borderId="2" xfId="5" applyFont="1" applyFill="1" applyBorder="1" applyAlignment="1" applyProtection="1">
      <alignment horizontal="left"/>
      <protection locked="0"/>
    </xf>
    <xf numFmtId="164" fontId="18" fillId="2" borderId="1" xfId="5" applyNumberFormat="1" applyFont="1" applyFill="1" applyBorder="1" applyAlignment="1" applyProtection="1">
      <alignment horizontal="left"/>
      <protection locked="0"/>
    </xf>
    <xf numFmtId="14" fontId="18" fillId="2" borderId="1" xfId="5" applyNumberFormat="1" applyFont="1" applyFill="1" applyBorder="1" applyAlignment="1" applyProtection="1">
      <alignment horizontal="left"/>
      <protection locked="0"/>
    </xf>
    <xf numFmtId="0" fontId="18" fillId="2" borderId="0" xfId="5" applyFont="1" applyFill="1" applyAlignment="1" applyProtection="1">
      <alignment horizontal="left"/>
      <protection locked="0"/>
    </xf>
    <xf numFmtId="0" fontId="61" fillId="0" borderId="0" xfId="6" applyFont="1" applyAlignment="1">
      <alignment horizontal="left"/>
    </xf>
    <xf numFmtId="4" fontId="10" fillId="2" borderId="6" xfId="6" applyNumberFormat="1" applyFill="1" applyBorder="1" applyAlignment="1" applyProtection="1">
      <alignment vertical="center" wrapText="1"/>
      <protection locked="0"/>
    </xf>
    <xf numFmtId="4" fontId="10" fillId="2" borderId="15" xfId="6" applyNumberFormat="1" applyFill="1" applyBorder="1" applyAlignment="1" applyProtection="1">
      <alignment vertical="center" wrapText="1"/>
      <protection locked="0"/>
    </xf>
    <xf numFmtId="4" fontId="10" fillId="2" borderId="7" xfId="6" applyNumberFormat="1" applyFill="1" applyBorder="1" applyAlignment="1" applyProtection="1">
      <alignment vertical="center" wrapText="1"/>
      <protection locked="0"/>
    </xf>
    <xf numFmtId="49" fontId="62" fillId="0" borderId="0" xfId="5" applyNumberFormat="1" applyFont="1"/>
    <xf numFmtId="49" fontId="63" fillId="0" borderId="20" xfId="0" applyNumberFormat="1" applyFont="1" applyBorder="1" applyAlignment="1">
      <alignment horizontal="left"/>
    </xf>
    <xf numFmtId="49" fontId="60" fillId="0" borderId="20" xfId="0" applyNumberFormat="1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49" fontId="10" fillId="0" borderId="15" xfId="6" applyNumberFormat="1" applyBorder="1" applyAlignment="1">
      <alignment vertical="center" wrapText="1"/>
    </xf>
    <xf numFmtId="49" fontId="10" fillId="0" borderId="9" xfId="6" applyNumberFormat="1" applyBorder="1" applyAlignment="1">
      <alignment vertical="center" wrapText="1"/>
    </xf>
    <xf numFmtId="49" fontId="7" fillId="0" borderId="0" xfId="6" applyNumberFormat="1" applyFont="1" applyAlignment="1">
      <alignment horizontal="left"/>
    </xf>
    <xf numFmtId="10" fontId="10" fillId="0" borderId="21" xfId="6" applyNumberFormat="1" applyBorder="1" applyAlignment="1">
      <alignment vertical="center" wrapText="1"/>
    </xf>
    <xf numFmtId="10" fontId="10" fillId="0" borderId="15" xfId="6" applyNumberFormat="1" applyBorder="1" applyAlignment="1">
      <alignment vertical="center" wrapText="1"/>
    </xf>
    <xf numFmtId="10" fontId="10" fillId="0" borderId="21" xfId="6" applyNumberFormat="1" applyBorder="1" applyAlignment="1">
      <alignment horizontal="right" vertical="center" wrapText="1"/>
    </xf>
    <xf numFmtId="10" fontId="10" fillId="0" borderId="15" xfId="6" applyNumberFormat="1" applyBorder="1" applyAlignment="1">
      <alignment horizontal="right" vertical="center" wrapText="1"/>
    </xf>
    <xf numFmtId="0" fontId="21" fillId="0" borderId="15" xfId="6" applyFont="1" applyBorder="1" applyAlignment="1">
      <alignment horizontal="center" vertical="center" wrapText="1"/>
    </xf>
    <xf numFmtId="1" fontId="32" fillId="0" borderId="18" xfId="6" applyNumberFormat="1" applyFont="1" applyBorder="1" applyAlignment="1" applyProtection="1">
      <alignment horizontal="right" vertical="center"/>
      <protection locked="0"/>
    </xf>
    <xf numFmtId="49" fontId="64" fillId="0" borderId="0" xfId="3" applyNumberFormat="1" applyFont="1" applyAlignment="1">
      <alignment horizontal="center"/>
    </xf>
    <xf numFmtId="49" fontId="22" fillId="0" borderId="0" xfId="6" applyNumberFormat="1" applyFont="1" applyAlignment="1">
      <alignment horizontal="center"/>
    </xf>
    <xf numFmtId="0" fontId="38" fillId="0" borderId="0" xfId="6" applyFont="1" applyAlignment="1">
      <alignment horizontal="center" vertical="center"/>
    </xf>
    <xf numFmtId="0" fontId="10" fillId="0" borderId="1" xfId="6" applyBorder="1" applyAlignment="1">
      <alignment horizontal="center"/>
    </xf>
    <xf numFmtId="0" fontId="35" fillId="0" borderId="3" xfId="6" applyFont="1" applyBorder="1" applyAlignment="1">
      <alignment horizontal="center"/>
    </xf>
    <xf numFmtId="14" fontId="10" fillId="0" borderId="0" xfId="6" applyNumberFormat="1" applyAlignment="1">
      <alignment horizontal="left"/>
    </xf>
    <xf numFmtId="0" fontId="36" fillId="0" borderId="0" xfId="6" applyFont="1" applyAlignment="1">
      <alignment horizontal="center"/>
    </xf>
    <xf numFmtId="0" fontId="38" fillId="0" borderId="0" xfId="6" applyFont="1" applyAlignment="1">
      <alignment horizontal="center"/>
    </xf>
    <xf numFmtId="0" fontId="41" fillId="0" borderId="22" xfId="6" applyFont="1" applyBorder="1" applyAlignment="1">
      <alignment horizontal="center" wrapText="1"/>
    </xf>
    <xf numFmtId="0" fontId="41" fillId="0" borderId="23" xfId="6" applyFont="1" applyBorder="1" applyAlignment="1">
      <alignment horizontal="center" wrapText="1"/>
    </xf>
    <xf numFmtId="0" fontId="10" fillId="2" borderId="2" xfId="6" applyFill="1" applyBorder="1" applyAlignment="1" applyProtection="1">
      <alignment horizontal="left" vertical="top" wrapText="1"/>
      <protection locked="0"/>
    </xf>
    <xf numFmtId="0" fontId="10" fillId="2" borderId="2" xfId="6" applyFill="1" applyBorder="1" applyAlignment="1" applyProtection="1">
      <alignment horizontal="left" vertical="top"/>
      <protection locked="0"/>
    </xf>
  </cellXfs>
  <cellStyles count="8">
    <cellStyle name="Hiperpovezava" xfId="1" builtinId="8"/>
    <cellStyle name="Hyperlink 4" xfId="2"/>
    <cellStyle name="Navadno" xfId="0" builtinId="0"/>
    <cellStyle name="Navadno 2" xfId="3"/>
    <cellStyle name="Navadno_obrazciZGD" xfId="4"/>
    <cellStyle name="Normal 10" xfId="5"/>
    <cellStyle name="Normal 7" xfId="6"/>
    <cellStyle name="Percent 2" xfId="7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left" vertical="bottom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</dxf>
    <dxf>
      <border outline="0"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30"/>
        <name val="Calibri"/>
        <family val="2"/>
        <charset val="238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left" vertical="bottom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</dxf>
    <dxf>
      <border outline="0">
        <bottom style="hair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30"/>
        <name val="Calibri"/>
        <family val="2"/>
        <charset val="238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left" vertical="bottom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left" vertical="bottom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</dxf>
    <dxf>
      <border outline="0"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30"/>
        <name val="Calibri"/>
        <family val="2"/>
        <charset val="238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left" vertical="bottom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left" vertical="bottom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</dxf>
    <dxf>
      <border outline="0"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30"/>
        <name val="Calibri"/>
        <family val="2"/>
        <charset val="238"/>
        <scheme val="minor"/>
      </font>
      <numFmt numFmtId="30" formatCode="@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ables/table1.xml><?xml version="1.0" encoding="utf-8"?>
<table xmlns="http://schemas.openxmlformats.org/spreadsheetml/2006/main" id="1" name="Table1" displayName="Table1" ref="A1:B4" headerRowDxfId="74" dataDxfId="72" headerRowBorderDxfId="73" tableBorderDxfId="71">
  <autoFilter ref="A1:B4"/>
  <tableColumns count="2">
    <tableColumn id="1" name="VrstaPS" totalsRowLabel="Vsota" dataDxfId="70" totalsRowDxfId="69"/>
    <tableColumn id="2" name="Column1" totalsRowFunction="count" dataDxfId="68" totalsRowDxfId="6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D1:E6" totalsRowShown="0" headerRowDxfId="66" dataDxfId="64" headerRowBorderDxfId="65" tableBorderDxfId="63">
  <autoFilter ref="D1:E6"/>
  <tableColumns count="2">
    <tableColumn id="1" name="VelikostPS" dataDxfId="62"/>
    <tableColumn id="2" name="Column1" dataDxfId="6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G1:H4" totalsRowShown="0" headerRowDxfId="60" headerRowBorderDxfId="59" tableBorderDxfId="58">
  <autoFilter ref="G1:H4"/>
  <tableColumns count="2">
    <tableColumn id="1" name="NacinRACUN"/>
    <tableColumn id="2" name="Column1" dataDxfId="57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J1:J6" totalsRowShown="0" headerRowDxfId="56" dataDxfId="54" headerRowBorderDxfId="55" tableBorderDxfId="53">
  <autoFilter ref="J1:J6"/>
  <tableColumns count="1">
    <tableColumn id="1" name="ObdobjePLAC" dataDxfId="5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eznam"/>
  <dimension ref="A1:J7"/>
  <sheetViews>
    <sheetView showGridLines="0" workbookViewId="0">
      <selection activeCell="E34" sqref="E34"/>
    </sheetView>
  </sheetViews>
  <sheetFormatPr defaultRowHeight="15" x14ac:dyDescent="0.25"/>
  <cols>
    <col min="1" max="1" width="15.5703125" customWidth="1"/>
    <col min="2" max="2" width="18" bestFit="1" customWidth="1"/>
    <col min="3" max="3" width="4.42578125" customWidth="1"/>
    <col min="4" max="4" width="18.85546875" customWidth="1"/>
    <col min="5" max="5" width="16.85546875" customWidth="1"/>
    <col min="6" max="6" width="4.42578125" customWidth="1"/>
    <col min="7" max="7" width="16.85546875" customWidth="1"/>
    <col min="8" max="8" width="15.85546875" customWidth="1"/>
    <col min="9" max="9" width="4.42578125" customWidth="1"/>
    <col min="10" max="10" width="17.7109375" customWidth="1"/>
  </cols>
  <sheetData>
    <row r="1" spans="1:10" ht="15.75" x14ac:dyDescent="0.25">
      <c r="A1" s="337" t="s">
        <v>647</v>
      </c>
      <c r="B1" s="337" t="s">
        <v>646</v>
      </c>
      <c r="C1" s="318"/>
      <c r="D1" s="338" t="s">
        <v>648</v>
      </c>
      <c r="E1" s="338" t="s">
        <v>646</v>
      </c>
      <c r="F1" s="318"/>
      <c r="G1" s="338" t="s">
        <v>649</v>
      </c>
      <c r="H1" s="338" t="s">
        <v>646</v>
      </c>
      <c r="I1" s="318"/>
      <c r="J1" s="338" t="s">
        <v>650</v>
      </c>
    </row>
    <row r="2" spans="1:10" x14ac:dyDescent="0.25">
      <c r="A2" s="319"/>
      <c r="B2" s="319"/>
      <c r="C2" s="15"/>
      <c r="D2" s="319"/>
      <c r="E2" s="319"/>
      <c r="F2" s="15"/>
      <c r="G2" s="319"/>
      <c r="H2" s="319"/>
      <c r="I2" s="15"/>
      <c r="J2" s="319"/>
    </row>
    <row r="3" spans="1:10" x14ac:dyDescent="0.25">
      <c r="A3" s="320" t="s">
        <v>97</v>
      </c>
      <c r="B3" s="320" t="s">
        <v>632</v>
      </c>
      <c r="C3" s="15"/>
      <c r="D3" s="319">
        <v>1</v>
      </c>
      <c r="E3" s="319" t="s">
        <v>633</v>
      </c>
      <c r="F3" s="15"/>
      <c r="G3" s="319">
        <v>1</v>
      </c>
      <c r="H3" s="320" t="s">
        <v>634</v>
      </c>
      <c r="I3" s="15"/>
      <c r="J3" s="320" t="s">
        <v>635</v>
      </c>
    </row>
    <row r="4" spans="1:10" x14ac:dyDescent="0.25">
      <c r="A4" s="339" t="s">
        <v>98</v>
      </c>
      <c r="B4" s="339" t="s">
        <v>636</v>
      </c>
      <c r="C4" s="15"/>
      <c r="D4" s="320">
        <v>2</v>
      </c>
      <c r="E4" s="320" t="s">
        <v>637</v>
      </c>
      <c r="F4" s="15"/>
      <c r="G4" s="339">
        <v>2</v>
      </c>
      <c r="H4" s="339" t="s">
        <v>638</v>
      </c>
      <c r="I4" s="15"/>
      <c r="J4" s="320" t="s">
        <v>639</v>
      </c>
    </row>
    <row r="5" spans="1:10" x14ac:dyDescent="0.25">
      <c r="A5" s="321"/>
      <c r="B5" s="321"/>
      <c r="C5" s="15"/>
      <c r="D5" s="320">
        <v>3</v>
      </c>
      <c r="E5" s="320" t="s">
        <v>640</v>
      </c>
      <c r="F5" s="15"/>
      <c r="G5" s="15"/>
      <c r="H5" s="15"/>
      <c r="I5" s="15"/>
      <c r="J5" s="320" t="s">
        <v>641</v>
      </c>
    </row>
    <row r="6" spans="1:10" x14ac:dyDescent="0.25">
      <c r="A6" s="15"/>
      <c r="B6" s="15"/>
      <c r="C6" s="15"/>
      <c r="D6" s="339">
        <v>4</v>
      </c>
      <c r="E6" s="339" t="s">
        <v>642</v>
      </c>
      <c r="F6" s="15"/>
      <c r="G6" s="15"/>
      <c r="H6" s="15"/>
      <c r="I6" s="15"/>
      <c r="J6" s="339" t="s">
        <v>643</v>
      </c>
    </row>
    <row r="7" spans="1:10" x14ac:dyDescent="0.25">
      <c r="J7" s="339"/>
    </row>
  </sheetData>
  <sheetProtection password="CF7A" sheet="1"/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OP024">
    <pageSetUpPr fitToPage="1"/>
  </sheetPr>
  <dimension ref="A1:V44"/>
  <sheetViews>
    <sheetView showGridLines="0" showZeros="0" zoomScaleNormal="100" workbookViewId="0">
      <selection activeCell="A2" sqref="A2"/>
    </sheetView>
  </sheetViews>
  <sheetFormatPr defaultRowHeight="15" x14ac:dyDescent="0.25"/>
  <cols>
    <col min="1" max="1" width="3.7109375" customWidth="1"/>
    <col min="2" max="2" width="30.7109375" customWidth="1"/>
    <col min="3" max="3" width="10.7109375" customWidth="1"/>
    <col min="4" max="4" width="16" customWidth="1"/>
    <col min="5" max="6" width="13.7109375" customWidth="1"/>
    <col min="7" max="7" width="15.5703125" customWidth="1"/>
    <col min="8" max="9" width="12.7109375" customWidth="1"/>
    <col min="10" max="10" width="11.7109375" customWidth="1"/>
    <col min="11" max="11" width="13.7109375" customWidth="1"/>
    <col min="12" max="12" width="8.7109375" customWidth="1"/>
    <col min="13" max="13" width="2.7109375" customWidth="1"/>
    <col min="14" max="14" width="20.85546875" customWidth="1"/>
  </cols>
  <sheetData>
    <row r="1" spans="1:22" x14ac:dyDescent="0.25">
      <c r="A1" s="32">
        <f>NazivPoslovnegaSubjekta</f>
        <v>0</v>
      </c>
      <c r="B1" s="161"/>
      <c r="C1" s="27"/>
      <c r="D1" s="26"/>
      <c r="E1" s="26"/>
      <c r="F1" s="204"/>
      <c r="G1" s="26"/>
      <c r="H1" s="26"/>
      <c r="I1" s="26"/>
      <c r="J1" s="26"/>
      <c r="K1" s="26"/>
      <c r="L1" s="205" t="s">
        <v>95</v>
      </c>
      <c r="M1" s="51"/>
      <c r="N1" s="162" t="s">
        <v>447</v>
      </c>
      <c r="O1" s="3"/>
      <c r="P1" s="3"/>
      <c r="Q1" s="3"/>
      <c r="R1" s="3"/>
      <c r="S1" s="3"/>
      <c r="T1" s="3"/>
      <c r="U1" s="3"/>
      <c r="V1" s="3"/>
    </row>
    <row r="2" spans="1:22" ht="21" x14ac:dyDescent="0.35">
      <c r="A2" s="163"/>
      <c r="B2" s="163"/>
      <c r="C2" s="206"/>
      <c r="D2" s="207"/>
      <c r="E2" s="164" t="s">
        <v>506</v>
      </c>
      <c r="F2" s="163"/>
      <c r="G2" s="207"/>
      <c r="H2" s="207"/>
      <c r="I2" s="207"/>
      <c r="J2" s="207"/>
      <c r="K2" s="207"/>
      <c r="L2" s="166" t="s">
        <v>41</v>
      </c>
      <c r="M2" s="3"/>
      <c r="N2" s="163"/>
      <c r="O2" s="163"/>
      <c r="P2" s="163"/>
      <c r="Q2" s="163"/>
      <c r="R2" s="163"/>
      <c r="S2" s="163"/>
      <c r="T2" s="163"/>
      <c r="U2" s="163"/>
      <c r="V2" s="163"/>
    </row>
    <row r="3" spans="1:22" x14ac:dyDescent="0.25">
      <c r="A3" s="3"/>
      <c r="B3" s="3"/>
      <c r="C3" s="3"/>
      <c r="D3" s="3"/>
      <c r="E3" s="208" t="str">
        <f>CONCATENATE("Stanje na dan  ",TEXT(ObdobjePorocanjaDo,"dd.MM.yyyy"))</f>
        <v>Stanje na dan  00.01.1900</v>
      </c>
      <c r="F3" s="3"/>
      <c r="G3" s="3"/>
      <c r="H3" s="3"/>
      <c r="I3" s="3"/>
      <c r="J3" s="3"/>
      <c r="K3" s="3"/>
      <c r="L3" s="68" t="s">
        <v>90</v>
      </c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25">
      <c r="A4" s="3"/>
      <c r="B4" s="3"/>
      <c r="C4" s="3"/>
      <c r="D4" s="3"/>
      <c r="E4" s="200"/>
      <c r="F4" s="3"/>
      <c r="G4" s="3"/>
      <c r="H4" s="3"/>
      <c r="I4" s="3"/>
      <c r="J4" s="3"/>
      <c r="K4" s="3"/>
      <c r="L4" s="26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25">
      <c r="A5" s="3"/>
      <c r="B5" s="3"/>
      <c r="C5" s="27"/>
      <c r="D5" s="26"/>
      <c r="E5" s="26"/>
      <c r="F5" s="26"/>
      <c r="G5" s="26"/>
      <c r="H5" s="26"/>
      <c r="I5" s="26"/>
      <c r="J5" s="26"/>
      <c r="K5" s="26"/>
      <c r="L5" s="26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25">
      <c r="A6" s="161"/>
      <c r="B6" s="161"/>
      <c r="C6" s="183" t="s">
        <v>507</v>
      </c>
      <c r="D6" s="170">
        <f>ObdobjePorocanjaOd</f>
        <v>0</v>
      </c>
      <c r="E6" s="209"/>
      <c r="F6" s="209"/>
      <c r="G6" s="170">
        <f>ObdobjePorocanjaDo</f>
        <v>0</v>
      </c>
      <c r="H6" s="209" t="s">
        <v>508</v>
      </c>
      <c r="I6" s="209" t="s">
        <v>509</v>
      </c>
      <c r="J6" s="173" t="s">
        <v>510</v>
      </c>
      <c r="K6" s="183" t="s">
        <v>511</v>
      </c>
      <c r="L6" s="183"/>
      <c r="M6" s="3"/>
      <c r="N6" s="3"/>
      <c r="O6" s="3"/>
      <c r="P6" s="3"/>
      <c r="Q6" s="3"/>
      <c r="R6" s="161"/>
      <c r="S6" s="161"/>
      <c r="T6" s="161"/>
      <c r="U6" s="161"/>
      <c r="V6" s="161"/>
    </row>
    <row r="7" spans="1:22" x14ac:dyDescent="0.25">
      <c r="A7" s="210" t="s">
        <v>512</v>
      </c>
      <c r="B7" s="210" t="s">
        <v>513</v>
      </c>
      <c r="C7" s="173" t="s">
        <v>514</v>
      </c>
      <c r="D7" s="211" t="s">
        <v>450</v>
      </c>
      <c r="E7" s="212" t="s">
        <v>451</v>
      </c>
      <c r="F7" s="212" t="s">
        <v>452</v>
      </c>
      <c r="G7" s="211" t="s">
        <v>453</v>
      </c>
      <c r="H7" s="212" t="s">
        <v>515</v>
      </c>
      <c r="I7" s="212" t="s">
        <v>516</v>
      </c>
      <c r="J7" s="183" t="s">
        <v>517</v>
      </c>
      <c r="K7" s="173" t="s">
        <v>518</v>
      </c>
      <c r="L7" s="173" t="s">
        <v>519</v>
      </c>
      <c r="M7" s="161"/>
      <c r="N7" s="3"/>
      <c r="O7" s="3"/>
      <c r="P7" s="3"/>
      <c r="Q7" s="3"/>
      <c r="R7" s="161"/>
      <c r="S7" s="161"/>
      <c r="T7" s="161"/>
      <c r="U7" s="161"/>
      <c r="V7" s="161"/>
    </row>
    <row r="8" spans="1:22" x14ac:dyDescent="0.25">
      <c r="A8" s="213">
        <v>1</v>
      </c>
      <c r="B8" s="214">
        <v>0</v>
      </c>
      <c r="C8" s="215"/>
      <c r="D8" s="216"/>
      <c r="E8" s="216"/>
      <c r="F8" s="216"/>
      <c r="G8" s="217">
        <f>D8+E8-F8</f>
        <v>0</v>
      </c>
      <c r="H8" s="216"/>
      <c r="I8" s="216"/>
      <c r="J8" s="218"/>
      <c r="K8" s="219"/>
      <c r="L8" s="220" t="str">
        <f>IF($G$19=0,"",$G8/$G$19)</f>
        <v/>
      </c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25">
      <c r="A9" s="221">
        <v>2</v>
      </c>
      <c r="B9" s="222">
        <v>0</v>
      </c>
      <c r="C9" s="223"/>
      <c r="D9" s="224"/>
      <c r="E9" s="224"/>
      <c r="F9" s="224"/>
      <c r="G9" s="225">
        <f t="shared" ref="G9:G18" si="0">D9+E9-F9</f>
        <v>0</v>
      </c>
      <c r="H9" s="224"/>
      <c r="I9" s="224"/>
      <c r="J9" s="226"/>
      <c r="K9" s="227"/>
      <c r="L9" s="228" t="str">
        <f t="shared" ref="L9:L18" si="1">IF($G$19=0,"",$G9/$G$19)</f>
        <v/>
      </c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25">
      <c r="A10" s="221">
        <v>3</v>
      </c>
      <c r="B10" s="222">
        <v>0</v>
      </c>
      <c r="C10" s="223"/>
      <c r="D10" s="224"/>
      <c r="E10" s="224"/>
      <c r="F10" s="224"/>
      <c r="G10" s="225">
        <f t="shared" si="0"/>
        <v>0</v>
      </c>
      <c r="H10" s="224"/>
      <c r="I10" s="224"/>
      <c r="J10" s="226"/>
      <c r="K10" s="227"/>
      <c r="L10" s="228" t="str">
        <f t="shared" si="1"/>
        <v/>
      </c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221">
        <v>4</v>
      </c>
      <c r="B11" s="222">
        <v>0</v>
      </c>
      <c r="C11" s="223"/>
      <c r="D11" s="224"/>
      <c r="E11" s="224"/>
      <c r="F11" s="224"/>
      <c r="G11" s="225">
        <f t="shared" si="0"/>
        <v>0</v>
      </c>
      <c r="H11" s="224"/>
      <c r="I11" s="224"/>
      <c r="J11" s="226"/>
      <c r="K11" s="227"/>
      <c r="L11" s="228" t="str">
        <f t="shared" si="1"/>
        <v/>
      </c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x14ac:dyDescent="0.25">
      <c r="A12" s="221">
        <v>5</v>
      </c>
      <c r="B12" s="222">
        <v>0</v>
      </c>
      <c r="C12" s="223"/>
      <c r="D12" s="224"/>
      <c r="E12" s="224"/>
      <c r="F12" s="224"/>
      <c r="G12" s="225">
        <f t="shared" si="0"/>
        <v>0</v>
      </c>
      <c r="H12" s="224"/>
      <c r="I12" s="224"/>
      <c r="J12" s="226"/>
      <c r="K12" s="227"/>
      <c r="L12" s="228" t="str">
        <f t="shared" si="1"/>
        <v/>
      </c>
      <c r="M12" s="3"/>
      <c r="N12" s="3"/>
      <c r="O12" s="3"/>
      <c r="P12" s="3"/>
      <c r="Q12" s="3"/>
      <c r="R12" s="198"/>
      <c r="S12" s="3"/>
      <c r="T12" s="3"/>
      <c r="U12" s="3"/>
      <c r="V12" s="3"/>
    </row>
    <row r="13" spans="1:22" x14ac:dyDescent="0.25">
      <c r="A13" s="221">
        <v>6</v>
      </c>
      <c r="B13" s="222">
        <v>0</v>
      </c>
      <c r="C13" s="223"/>
      <c r="D13" s="224"/>
      <c r="E13" s="224"/>
      <c r="F13" s="224"/>
      <c r="G13" s="225">
        <f t="shared" si="0"/>
        <v>0</v>
      </c>
      <c r="H13" s="224"/>
      <c r="I13" s="224"/>
      <c r="J13" s="226"/>
      <c r="K13" s="227"/>
      <c r="L13" s="228" t="str">
        <f t="shared" si="1"/>
        <v/>
      </c>
      <c r="M13" s="3"/>
      <c r="N13" s="3"/>
      <c r="O13" s="3"/>
      <c r="P13" s="3"/>
      <c r="Q13" s="3"/>
      <c r="R13" s="198"/>
      <c r="S13" s="3"/>
      <c r="T13" s="3"/>
      <c r="U13" s="3"/>
      <c r="V13" s="3"/>
    </row>
    <row r="14" spans="1:22" x14ac:dyDescent="0.25">
      <c r="A14" s="221">
        <v>7</v>
      </c>
      <c r="B14" s="222">
        <v>0</v>
      </c>
      <c r="C14" s="223"/>
      <c r="D14" s="224"/>
      <c r="E14" s="224"/>
      <c r="F14" s="224"/>
      <c r="G14" s="225">
        <f t="shared" si="0"/>
        <v>0</v>
      </c>
      <c r="H14" s="224"/>
      <c r="I14" s="224"/>
      <c r="J14" s="226"/>
      <c r="K14" s="227"/>
      <c r="L14" s="228" t="str">
        <f t="shared" si="1"/>
        <v/>
      </c>
      <c r="M14" s="161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221">
        <v>8</v>
      </c>
      <c r="B15" s="222">
        <v>0</v>
      </c>
      <c r="C15" s="223"/>
      <c r="D15" s="224"/>
      <c r="E15" s="224"/>
      <c r="F15" s="224"/>
      <c r="G15" s="225">
        <f t="shared" si="0"/>
        <v>0</v>
      </c>
      <c r="H15" s="224"/>
      <c r="I15" s="224"/>
      <c r="J15" s="226"/>
      <c r="K15" s="227"/>
      <c r="L15" s="228" t="str">
        <f t="shared" si="1"/>
        <v/>
      </c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221">
        <v>9</v>
      </c>
      <c r="B16" s="222">
        <v>0</v>
      </c>
      <c r="C16" s="223"/>
      <c r="D16" s="224"/>
      <c r="E16" s="224"/>
      <c r="F16" s="224"/>
      <c r="G16" s="225">
        <f t="shared" si="0"/>
        <v>0</v>
      </c>
      <c r="H16" s="224"/>
      <c r="I16" s="224"/>
      <c r="J16" s="226"/>
      <c r="K16" s="227"/>
      <c r="L16" s="228" t="str">
        <f t="shared" si="1"/>
        <v/>
      </c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x14ac:dyDescent="0.25">
      <c r="A17" s="221">
        <v>10</v>
      </c>
      <c r="B17" s="222">
        <v>0</v>
      </c>
      <c r="C17" s="223"/>
      <c r="D17" s="224"/>
      <c r="E17" s="224"/>
      <c r="F17" s="224"/>
      <c r="G17" s="225">
        <f t="shared" si="0"/>
        <v>0</v>
      </c>
      <c r="H17" s="224"/>
      <c r="I17" s="224"/>
      <c r="J17" s="226"/>
      <c r="K17" s="227"/>
      <c r="L17" s="228" t="str">
        <f t="shared" si="1"/>
        <v/>
      </c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x14ac:dyDescent="0.25">
      <c r="A18" s="221">
        <v>11</v>
      </c>
      <c r="B18" s="229" t="s">
        <v>520</v>
      </c>
      <c r="C18" s="230"/>
      <c r="D18" s="224"/>
      <c r="E18" s="224"/>
      <c r="F18" s="224"/>
      <c r="G18" s="225">
        <f t="shared" si="0"/>
        <v>0</v>
      </c>
      <c r="H18" s="224"/>
      <c r="I18" s="224"/>
      <c r="J18" s="226"/>
      <c r="K18" s="227"/>
      <c r="L18" s="228" t="str">
        <f t="shared" si="1"/>
        <v/>
      </c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x14ac:dyDescent="0.25">
      <c r="A19" s="231">
        <v>0</v>
      </c>
      <c r="B19" s="232" t="s">
        <v>462</v>
      </c>
      <c r="C19" s="233"/>
      <c r="D19" s="234">
        <f>ROUND(SUM(D8:D18),2)</f>
        <v>0</v>
      </c>
      <c r="E19" s="234">
        <f>ROUND(SUM(E8:E18),2)</f>
        <v>0</v>
      </c>
      <c r="F19" s="234">
        <f>ROUND(SUM(F8:F18),2)</f>
        <v>0</v>
      </c>
      <c r="G19" s="234">
        <f>ROUND(SUM(G8:G18),2)</f>
        <v>0</v>
      </c>
      <c r="H19" s="234">
        <f>ROUND(SUM(H8:H18),2)</f>
        <v>0</v>
      </c>
      <c r="I19" s="234"/>
      <c r="J19" s="235"/>
      <c r="K19" s="233"/>
      <c r="L19" s="236">
        <f>ROUND(SUM(L8:L18),2)</f>
        <v>0</v>
      </c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x14ac:dyDescent="0.25">
      <c r="A20" s="237"/>
      <c r="B20" s="238"/>
      <c r="C20" s="239"/>
      <c r="D20" s="240">
        <f>IF(D19-BS!$H$32=0,,"Neusklajeno z BS!")</f>
        <v>0</v>
      </c>
      <c r="E20" s="241"/>
      <c r="F20" s="26"/>
      <c r="G20" s="240">
        <f>IF(G19-BS!$G$32=0,,"Neusklajeno z BS!")</f>
        <v>0</v>
      </c>
      <c r="H20" s="241"/>
      <c r="I20" s="241"/>
      <c r="J20" s="242"/>
      <c r="K20" s="239"/>
      <c r="L20" s="24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x14ac:dyDescent="0.25">
      <c r="A21" s="3"/>
      <c r="B21" s="3"/>
      <c r="C21" s="27"/>
      <c r="D21" s="244">
        <f>D19-BS!$H$32</f>
        <v>0</v>
      </c>
      <c r="E21" s="26"/>
      <c r="F21" s="26"/>
      <c r="G21" s="244">
        <f>G19-BS!$G$32</f>
        <v>0</v>
      </c>
      <c r="H21" s="26"/>
      <c r="I21" s="26"/>
      <c r="J21" s="26"/>
      <c r="K21" s="26"/>
      <c r="L21" s="26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x14ac:dyDescent="0.25">
      <c r="A22" s="168"/>
      <c r="B22" s="48"/>
      <c r="C22" s="245"/>
      <c r="D22" s="246"/>
      <c r="E22" s="247"/>
      <c r="F22" s="246"/>
      <c r="G22" s="246"/>
      <c r="H22" s="246"/>
      <c r="I22" s="246"/>
      <c r="J22" s="246"/>
      <c r="K22" s="26"/>
      <c r="L22" s="248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x14ac:dyDescent="0.25">
      <c r="A23" s="3"/>
      <c r="B23" s="161" t="s">
        <v>463</v>
      </c>
      <c r="C23" s="27"/>
      <c r="D23" s="26"/>
      <c r="E23" s="26"/>
      <c r="F23" s="26"/>
      <c r="G23" s="26"/>
      <c r="H23" s="26"/>
      <c r="I23" s="26"/>
      <c r="J23" s="26"/>
      <c r="K23" s="26"/>
      <c r="L23" s="26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50" customHeight="1" x14ac:dyDescent="0.25">
      <c r="A24" s="249"/>
      <c r="B24" s="359"/>
      <c r="C24" s="359"/>
      <c r="D24" s="359"/>
      <c r="E24" s="359"/>
      <c r="F24" s="359"/>
      <c r="G24" s="359"/>
      <c r="H24" s="359"/>
      <c r="I24" s="359"/>
      <c r="J24" s="359"/>
      <c r="K24" s="359"/>
      <c r="L24" s="359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x14ac:dyDescent="0.25">
      <c r="A25" s="3"/>
      <c r="B25" s="3"/>
      <c r="C25" s="27"/>
      <c r="D25" s="26"/>
      <c r="E25" s="26"/>
      <c r="F25" s="26"/>
      <c r="G25" s="26"/>
      <c r="H25" s="26"/>
      <c r="I25" s="26"/>
      <c r="J25" s="26"/>
      <c r="K25" s="26"/>
      <c r="L25" s="26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x14ac:dyDescent="0.25">
      <c r="A26" s="3"/>
      <c r="B26" s="3"/>
      <c r="C26" s="27"/>
      <c r="D26" s="26"/>
      <c r="E26" s="26"/>
      <c r="F26" s="26"/>
      <c r="G26" s="26"/>
      <c r="H26" s="26"/>
      <c r="I26" s="26"/>
      <c r="J26" s="26"/>
      <c r="K26" s="26"/>
      <c r="L26" s="26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x14ac:dyDescent="0.25">
      <c r="A27" s="3"/>
      <c r="B27" s="3"/>
      <c r="C27" s="27"/>
      <c r="D27" s="26"/>
      <c r="E27" s="26"/>
      <c r="F27" s="26"/>
      <c r="G27" s="26"/>
      <c r="H27" s="26"/>
      <c r="I27" s="26"/>
      <c r="J27" s="26"/>
      <c r="K27" s="26"/>
      <c r="L27" s="26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x14ac:dyDescent="0.25">
      <c r="A28" s="3"/>
      <c r="B28" s="3"/>
      <c r="C28" s="27"/>
      <c r="D28" s="26"/>
      <c r="E28" s="26"/>
      <c r="F28" s="26"/>
      <c r="G28" s="26"/>
      <c r="H28" s="26"/>
      <c r="I28" s="26"/>
      <c r="J28" s="26"/>
      <c r="K28" s="26"/>
      <c r="L28" s="26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x14ac:dyDescent="0.25">
      <c r="A29" s="3"/>
      <c r="B29" s="3"/>
      <c r="C29" s="27"/>
      <c r="D29" s="26"/>
      <c r="E29" s="26"/>
      <c r="F29" s="26"/>
      <c r="G29" s="26"/>
      <c r="H29" s="26"/>
      <c r="I29" s="26"/>
      <c r="J29" s="26"/>
      <c r="K29" s="26"/>
      <c r="L29" s="26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x14ac:dyDescent="0.25">
      <c r="A30" s="3"/>
      <c r="B30" s="3"/>
      <c r="C30" s="27"/>
      <c r="D30" s="26"/>
      <c r="E30" s="26"/>
      <c r="F30" s="26"/>
      <c r="G30" s="26"/>
      <c r="H30" s="26"/>
      <c r="I30" s="26"/>
      <c r="J30" s="26"/>
      <c r="K30" s="26"/>
      <c r="L30" s="26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x14ac:dyDescent="0.25">
      <c r="A31" s="3"/>
      <c r="B31" s="3"/>
      <c r="C31" s="27"/>
      <c r="D31" s="26"/>
      <c r="E31" s="26"/>
      <c r="F31" s="26"/>
      <c r="G31" s="26"/>
      <c r="H31" s="26"/>
      <c r="I31" s="26"/>
      <c r="J31" s="26"/>
      <c r="K31" s="26"/>
      <c r="L31" s="26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x14ac:dyDescent="0.25">
      <c r="A32" s="3"/>
      <c r="B32" s="3"/>
      <c r="C32" s="27"/>
      <c r="D32" s="26"/>
      <c r="E32" s="26"/>
      <c r="F32" s="26"/>
      <c r="G32" s="26"/>
      <c r="H32" s="26"/>
      <c r="I32" s="26"/>
      <c r="J32" s="26"/>
      <c r="K32" s="26"/>
      <c r="L32" s="26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x14ac:dyDescent="0.25">
      <c r="A33" s="3"/>
      <c r="B33" s="3"/>
      <c r="C33" s="27"/>
      <c r="D33" s="26"/>
      <c r="E33" s="26"/>
      <c r="F33" s="26"/>
      <c r="G33" s="26"/>
      <c r="H33" s="26"/>
      <c r="I33" s="26"/>
      <c r="J33" s="26"/>
      <c r="K33" s="26"/>
      <c r="L33" s="26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x14ac:dyDescent="0.25">
      <c r="A34" s="3"/>
      <c r="B34" s="3"/>
      <c r="C34" s="27"/>
      <c r="D34" s="26"/>
      <c r="E34" s="26"/>
      <c r="F34" s="26"/>
      <c r="G34" s="26"/>
      <c r="H34" s="26"/>
      <c r="I34" s="26"/>
      <c r="J34" s="26"/>
      <c r="K34" s="26"/>
      <c r="L34" s="26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x14ac:dyDescent="0.25">
      <c r="A35" s="3"/>
      <c r="B35" s="3"/>
      <c r="C35" s="27"/>
      <c r="D35" s="26"/>
      <c r="E35" s="26"/>
      <c r="F35" s="26"/>
      <c r="G35" s="26"/>
      <c r="H35" s="26"/>
      <c r="I35" s="26"/>
      <c r="J35" s="26"/>
      <c r="K35" s="26"/>
      <c r="L35" s="26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x14ac:dyDescent="0.25">
      <c r="A36" s="3"/>
      <c r="B36" s="3"/>
      <c r="C36" s="27"/>
      <c r="D36" s="26"/>
      <c r="E36" s="26"/>
      <c r="F36" s="26"/>
      <c r="G36" s="26"/>
      <c r="H36" s="26"/>
      <c r="I36" s="26"/>
      <c r="J36" s="26"/>
      <c r="K36" s="26"/>
      <c r="L36" s="26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x14ac:dyDescent="0.25">
      <c r="A37" s="3"/>
      <c r="B37" s="3"/>
      <c r="C37" s="27"/>
      <c r="D37" s="26"/>
      <c r="E37" s="26"/>
      <c r="F37" s="26"/>
      <c r="G37" s="26"/>
      <c r="H37" s="26"/>
      <c r="I37" s="26"/>
      <c r="J37" s="26"/>
      <c r="K37" s="26"/>
      <c r="L37" s="26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x14ac:dyDescent="0.25">
      <c r="A38" s="3"/>
      <c r="B38" s="3"/>
      <c r="C38" s="27"/>
      <c r="D38" s="26"/>
      <c r="E38" s="26"/>
      <c r="F38" s="26"/>
      <c r="G38" s="26"/>
      <c r="H38" s="26"/>
      <c r="I38" s="26"/>
      <c r="J38" s="26"/>
      <c r="K38" s="26"/>
      <c r="L38" s="26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x14ac:dyDescent="0.25">
      <c r="A39" s="3"/>
      <c r="B39" s="3"/>
      <c r="C39" s="27"/>
      <c r="D39" s="26"/>
      <c r="E39" s="26"/>
      <c r="F39" s="26"/>
      <c r="G39" s="26"/>
      <c r="H39" s="26"/>
      <c r="I39" s="26"/>
      <c r="J39" s="26"/>
      <c r="K39" s="26"/>
      <c r="L39" s="26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x14ac:dyDescent="0.25">
      <c r="A40" s="3"/>
      <c r="B40" s="3"/>
      <c r="C40" s="27"/>
      <c r="D40" s="26"/>
      <c r="E40" s="26"/>
      <c r="F40" s="26"/>
      <c r="G40" s="26"/>
      <c r="H40" s="26"/>
      <c r="I40" s="26"/>
      <c r="J40" s="26"/>
      <c r="K40" s="26"/>
      <c r="L40" s="26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x14ac:dyDescent="0.25">
      <c r="A41" s="3"/>
      <c r="B41" s="3"/>
      <c r="C41" s="27"/>
      <c r="D41" s="26"/>
      <c r="E41" s="26"/>
      <c r="F41" s="26"/>
      <c r="G41" s="26"/>
      <c r="H41" s="26"/>
      <c r="I41" s="26"/>
      <c r="J41" s="26"/>
      <c r="K41" s="26"/>
      <c r="L41" s="26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x14ac:dyDescent="0.25">
      <c r="A42" s="3"/>
      <c r="B42" s="3"/>
      <c r="C42" s="27"/>
      <c r="D42" s="26"/>
      <c r="E42" s="26"/>
      <c r="F42" s="26"/>
      <c r="G42" s="26"/>
      <c r="H42" s="26"/>
      <c r="I42" s="26"/>
      <c r="J42" s="26"/>
      <c r="K42" s="26"/>
      <c r="L42" s="26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x14ac:dyDescent="0.25">
      <c r="A43" s="3"/>
      <c r="B43" s="3"/>
      <c r="C43" s="27"/>
      <c r="D43" s="26"/>
      <c r="E43" s="26"/>
      <c r="F43" s="26"/>
      <c r="G43" s="26"/>
      <c r="H43" s="26"/>
      <c r="I43" s="26"/>
      <c r="J43" s="26"/>
      <c r="K43" s="26"/>
      <c r="L43" s="26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x14ac:dyDescent="0.25">
      <c r="A44" s="250"/>
      <c r="B44" s="250"/>
      <c r="C44" s="27"/>
      <c r="D44" s="26"/>
      <c r="E44" s="26"/>
      <c r="F44" s="26"/>
      <c r="G44" s="26"/>
      <c r="H44" s="26"/>
      <c r="I44" s="26"/>
      <c r="J44" s="26"/>
      <c r="K44" s="26"/>
      <c r="L44" s="26"/>
      <c r="M44" s="3"/>
      <c r="N44" s="3"/>
      <c r="O44" s="3"/>
      <c r="P44" s="3"/>
      <c r="Q44" s="3"/>
      <c r="R44" s="3"/>
      <c r="S44" s="3"/>
      <c r="T44" s="3"/>
      <c r="U44" s="3"/>
      <c r="V44" s="3"/>
    </row>
  </sheetData>
  <sheetProtection password="CF7A" sheet="1" objects="1" scenarios="1"/>
  <mergeCells count="1">
    <mergeCell ref="B24:L24"/>
  </mergeCells>
  <dataValidations disablePrompts="1" count="1">
    <dataValidation type="list" allowBlank="1" showInputMessage="1" showErrorMessage="1" errorTitle="Napaka" error="Vpisana vrednost ni pravilna!" promptTitle="Obdobje plačila" prompt="Izberite ustrezno obdobje plačila za vpisano posojilo" sqref="I8:I18">
      <formula1>INDIRECT("Table4[ObdobjePLAC]")</formula1>
    </dataValidation>
  </dataValidations>
  <hyperlinks>
    <hyperlink ref="N1" location="BS!F32" display="Pojdi na Bilanco stanja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headerFooter>
    <oddFooter>&amp;L&amp;F&amp;C&amp;A&amp;R&amp;P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OP027">
    <pageSetUpPr fitToPage="1"/>
  </sheetPr>
  <dimension ref="A1:AH24"/>
  <sheetViews>
    <sheetView showGridLines="0" showZeros="0" zoomScaleNormal="100" workbookViewId="0">
      <selection activeCell="A2" sqref="A2"/>
    </sheetView>
  </sheetViews>
  <sheetFormatPr defaultRowHeight="15" x14ac:dyDescent="0.25"/>
  <cols>
    <col min="1" max="1" width="3.7109375" customWidth="1"/>
    <col min="2" max="2" width="20.7109375" customWidth="1"/>
    <col min="3" max="3" width="10.7109375" customWidth="1"/>
    <col min="4" max="4" width="14.7109375" customWidth="1"/>
    <col min="5" max="5" width="13.7109375" customWidth="1"/>
    <col min="6" max="6" width="14.7109375" customWidth="1"/>
    <col min="7" max="8" width="13.7109375" customWidth="1"/>
    <col min="9" max="12" width="12.7109375" customWidth="1"/>
    <col min="13" max="13" width="13.5703125" customWidth="1"/>
    <col min="14" max="14" width="13.7109375" customWidth="1"/>
    <col min="15" max="15" width="2.7109375" customWidth="1"/>
    <col min="16" max="16" width="20.28515625" customWidth="1"/>
    <col min="17" max="24" width="10.140625" customWidth="1"/>
    <col min="25" max="25" width="10.42578125" customWidth="1"/>
    <col min="26" max="26" width="10.7109375" customWidth="1"/>
    <col min="27" max="30" width="10.140625" customWidth="1"/>
    <col min="31" max="31" width="12" customWidth="1"/>
    <col min="32" max="32" width="12.42578125" customWidth="1"/>
    <col min="33" max="34" width="11.42578125" customWidth="1"/>
  </cols>
  <sheetData>
    <row r="1" spans="1:34" x14ac:dyDescent="0.25">
      <c r="A1" s="32">
        <f>NazivPoslovnegaSubjekta</f>
        <v>0</v>
      </c>
      <c r="B1" s="161"/>
      <c r="C1" s="26"/>
      <c r="D1" s="3"/>
      <c r="E1" s="26"/>
      <c r="F1" s="251"/>
      <c r="G1" s="3"/>
      <c r="H1" s="3"/>
      <c r="I1" s="3"/>
      <c r="J1" s="3"/>
      <c r="K1" s="26"/>
      <c r="L1" s="26"/>
      <c r="M1" s="3"/>
      <c r="N1" s="26" t="s">
        <v>95</v>
      </c>
      <c r="O1" s="51"/>
      <c r="P1" s="162" t="s">
        <v>447</v>
      </c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21" x14ac:dyDescent="0.35">
      <c r="A2" s="163"/>
      <c r="B2" s="163"/>
      <c r="C2" s="252"/>
      <c r="D2" s="163"/>
      <c r="E2" s="163"/>
      <c r="F2" s="3"/>
      <c r="G2" s="164" t="s">
        <v>521</v>
      </c>
      <c r="H2" s="3"/>
      <c r="I2" s="163"/>
      <c r="J2" s="163"/>
      <c r="K2" s="163"/>
      <c r="L2" s="163"/>
      <c r="M2" s="163"/>
      <c r="N2" s="166" t="s">
        <v>43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x14ac:dyDescent="0.25">
      <c r="A3" s="167"/>
      <c r="B3" s="167"/>
      <c r="C3" s="53"/>
      <c r="D3" s="167"/>
      <c r="E3" s="167"/>
      <c r="F3" s="167"/>
      <c r="G3" s="208" t="str">
        <f>CONCATENATE("Stanje na dan  ",TEXT(ObdobjePorocanjaDo,"dd.MM.yyyy"))</f>
        <v>Stanje na dan  00.01.1900</v>
      </c>
      <c r="H3" s="167"/>
      <c r="I3" s="167"/>
      <c r="J3" s="167"/>
      <c r="K3" s="167"/>
      <c r="L3" s="167"/>
      <c r="M3" s="167"/>
      <c r="N3" s="68" t="s">
        <v>90</v>
      </c>
      <c r="O3" s="3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</row>
    <row r="4" spans="1:34" x14ac:dyDescent="0.25">
      <c r="A4" s="167"/>
      <c r="B4" s="167"/>
      <c r="C4" s="53"/>
      <c r="D4" s="167"/>
      <c r="E4" s="167"/>
      <c r="F4" s="167"/>
      <c r="G4" s="200"/>
      <c r="H4" s="167"/>
      <c r="I4" s="167"/>
      <c r="J4" s="167"/>
      <c r="K4" s="167"/>
      <c r="L4" s="167"/>
      <c r="M4" s="167"/>
      <c r="N4" s="26"/>
      <c r="O4" s="3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</row>
    <row r="5" spans="1:34" x14ac:dyDescent="0.25">
      <c r="A5" s="161"/>
      <c r="B5" s="3"/>
      <c r="C5" s="26"/>
      <c r="D5" s="3"/>
      <c r="E5" s="3"/>
      <c r="F5" s="3"/>
      <c r="G5" s="3"/>
      <c r="H5" s="3"/>
      <c r="I5" s="3"/>
      <c r="J5" s="3"/>
      <c r="K5" s="3"/>
      <c r="L5" s="3"/>
      <c r="M5" s="26"/>
      <c r="N5" s="26"/>
      <c r="O5" s="3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</row>
    <row r="6" spans="1:34" x14ac:dyDescent="0.25">
      <c r="A6" s="161"/>
      <c r="B6" s="169"/>
      <c r="C6" s="169" t="s">
        <v>507</v>
      </c>
      <c r="D6" s="169"/>
      <c r="E6" s="169" t="s">
        <v>522</v>
      </c>
      <c r="F6" s="211">
        <f>ObdobjePorocanjaDo</f>
        <v>0</v>
      </c>
      <c r="G6" s="169"/>
      <c r="H6" s="169"/>
      <c r="I6" s="169" t="s">
        <v>523</v>
      </c>
      <c r="J6" s="169" t="s">
        <v>523</v>
      </c>
      <c r="K6" s="169" t="s">
        <v>523</v>
      </c>
      <c r="L6" s="169" t="s">
        <v>523</v>
      </c>
      <c r="M6" s="169" t="s">
        <v>523</v>
      </c>
      <c r="N6" s="169"/>
      <c r="O6" s="3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</row>
    <row r="7" spans="1:34" x14ac:dyDescent="0.25">
      <c r="A7" s="253" t="s">
        <v>512</v>
      </c>
      <c r="B7" s="253" t="s">
        <v>524</v>
      </c>
      <c r="C7" s="254" t="s">
        <v>514</v>
      </c>
      <c r="D7" s="254" t="s">
        <v>525</v>
      </c>
      <c r="E7" s="254" t="s">
        <v>526</v>
      </c>
      <c r="F7" s="254" t="s">
        <v>527</v>
      </c>
      <c r="G7" s="254" t="s">
        <v>528</v>
      </c>
      <c r="H7" s="254" t="s">
        <v>523</v>
      </c>
      <c r="I7" s="254" t="s">
        <v>529</v>
      </c>
      <c r="J7" s="254" t="s">
        <v>530</v>
      </c>
      <c r="K7" s="254" t="s">
        <v>531</v>
      </c>
      <c r="L7" s="254" t="s">
        <v>532</v>
      </c>
      <c r="M7" s="254" t="s">
        <v>533</v>
      </c>
      <c r="N7" s="254" t="s">
        <v>534</v>
      </c>
      <c r="O7" s="161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x14ac:dyDescent="0.25">
      <c r="A8" s="213">
        <v>1</v>
      </c>
      <c r="B8" s="214"/>
      <c r="C8" s="215"/>
      <c r="D8" s="193"/>
      <c r="E8" s="193"/>
      <c r="F8" s="255">
        <f>D8-E8</f>
        <v>0</v>
      </c>
      <c r="G8" s="193"/>
      <c r="H8" s="255">
        <f>SUM(I8:M8)</f>
        <v>0</v>
      </c>
      <c r="I8" s="193"/>
      <c r="J8" s="193"/>
      <c r="K8" s="193"/>
      <c r="L8" s="256"/>
      <c r="M8" s="256"/>
      <c r="N8" s="333">
        <f>F8-G8-H8</f>
        <v>0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x14ac:dyDescent="0.25">
      <c r="A9" s="221">
        <v>2</v>
      </c>
      <c r="B9" s="222"/>
      <c r="C9" s="223"/>
      <c r="D9" s="194"/>
      <c r="E9" s="194"/>
      <c r="F9" s="258">
        <f t="shared" ref="F9:F18" si="0">D9-E9</f>
        <v>0</v>
      </c>
      <c r="G9" s="194"/>
      <c r="H9" s="258">
        <f t="shared" ref="H9:H18" si="1">SUM(I9:M9)</f>
        <v>0</v>
      </c>
      <c r="I9" s="194"/>
      <c r="J9" s="194"/>
      <c r="K9" s="194"/>
      <c r="L9" s="259"/>
      <c r="M9" s="259"/>
      <c r="N9" s="334">
        <f t="shared" ref="N9:N18" si="2">F9-G9-H9</f>
        <v>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x14ac:dyDescent="0.25">
      <c r="A10" s="221">
        <v>3</v>
      </c>
      <c r="B10" s="222"/>
      <c r="C10" s="223"/>
      <c r="D10" s="194"/>
      <c r="E10" s="194"/>
      <c r="F10" s="258">
        <f t="shared" si="0"/>
        <v>0</v>
      </c>
      <c r="G10" s="194"/>
      <c r="H10" s="258">
        <f t="shared" si="1"/>
        <v>0</v>
      </c>
      <c r="I10" s="194"/>
      <c r="J10" s="194"/>
      <c r="K10" s="194"/>
      <c r="L10" s="259"/>
      <c r="M10" s="259"/>
      <c r="N10" s="334">
        <f t="shared" si="2"/>
        <v>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x14ac:dyDescent="0.25">
      <c r="A11" s="221">
        <v>4</v>
      </c>
      <c r="B11" s="222"/>
      <c r="C11" s="223"/>
      <c r="D11" s="194"/>
      <c r="E11" s="194"/>
      <c r="F11" s="258">
        <f t="shared" si="0"/>
        <v>0</v>
      </c>
      <c r="G11" s="194"/>
      <c r="H11" s="258">
        <f t="shared" si="1"/>
        <v>0</v>
      </c>
      <c r="I11" s="194"/>
      <c r="J11" s="194"/>
      <c r="K11" s="194"/>
      <c r="L11" s="259"/>
      <c r="M11" s="259"/>
      <c r="N11" s="334">
        <f t="shared" si="2"/>
        <v>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x14ac:dyDescent="0.25">
      <c r="A12" s="221">
        <v>5</v>
      </c>
      <c r="B12" s="222"/>
      <c r="C12" s="223"/>
      <c r="D12" s="194"/>
      <c r="E12" s="194"/>
      <c r="F12" s="258">
        <f t="shared" si="0"/>
        <v>0</v>
      </c>
      <c r="G12" s="194"/>
      <c r="H12" s="258">
        <f t="shared" si="1"/>
        <v>0</v>
      </c>
      <c r="I12" s="194"/>
      <c r="J12" s="194"/>
      <c r="K12" s="194"/>
      <c r="L12" s="259"/>
      <c r="M12" s="259"/>
      <c r="N12" s="334">
        <f t="shared" si="2"/>
        <v>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x14ac:dyDescent="0.25">
      <c r="A13" s="221">
        <v>6</v>
      </c>
      <c r="B13" s="222"/>
      <c r="C13" s="223"/>
      <c r="D13" s="194"/>
      <c r="E13" s="194"/>
      <c r="F13" s="258">
        <f t="shared" si="0"/>
        <v>0</v>
      </c>
      <c r="G13" s="194"/>
      <c r="H13" s="258">
        <f t="shared" si="1"/>
        <v>0</v>
      </c>
      <c r="I13" s="194"/>
      <c r="J13" s="194"/>
      <c r="K13" s="194"/>
      <c r="L13" s="259"/>
      <c r="M13" s="259"/>
      <c r="N13" s="334">
        <f t="shared" si="2"/>
        <v>0</v>
      </c>
      <c r="O13" s="3"/>
      <c r="P13" s="199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x14ac:dyDescent="0.25">
      <c r="A14" s="221">
        <v>7</v>
      </c>
      <c r="B14" s="222"/>
      <c r="C14" s="223"/>
      <c r="D14" s="194"/>
      <c r="E14" s="194"/>
      <c r="F14" s="258">
        <f t="shared" si="0"/>
        <v>0</v>
      </c>
      <c r="G14" s="194"/>
      <c r="H14" s="258">
        <f t="shared" si="1"/>
        <v>0</v>
      </c>
      <c r="I14" s="194"/>
      <c r="J14" s="194"/>
      <c r="K14" s="194"/>
      <c r="L14" s="259"/>
      <c r="M14" s="259"/>
      <c r="N14" s="334">
        <f t="shared" si="2"/>
        <v>0</v>
      </c>
      <c r="O14" s="16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x14ac:dyDescent="0.25">
      <c r="A15" s="221">
        <v>8</v>
      </c>
      <c r="B15" s="222"/>
      <c r="C15" s="223"/>
      <c r="D15" s="194"/>
      <c r="E15" s="194"/>
      <c r="F15" s="258">
        <f t="shared" si="0"/>
        <v>0</v>
      </c>
      <c r="G15" s="194"/>
      <c r="H15" s="258">
        <f t="shared" si="1"/>
        <v>0</v>
      </c>
      <c r="I15" s="194"/>
      <c r="J15" s="194"/>
      <c r="K15" s="194"/>
      <c r="L15" s="259"/>
      <c r="M15" s="259"/>
      <c r="N15" s="334">
        <f t="shared" si="2"/>
        <v>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x14ac:dyDescent="0.25">
      <c r="A16" s="221">
        <v>9</v>
      </c>
      <c r="B16" s="222"/>
      <c r="C16" s="223"/>
      <c r="D16" s="194"/>
      <c r="E16" s="194"/>
      <c r="F16" s="258">
        <f t="shared" si="0"/>
        <v>0</v>
      </c>
      <c r="G16" s="194"/>
      <c r="H16" s="258">
        <f t="shared" si="1"/>
        <v>0</v>
      </c>
      <c r="I16" s="194"/>
      <c r="J16" s="194"/>
      <c r="K16" s="194"/>
      <c r="L16" s="259"/>
      <c r="M16" s="259"/>
      <c r="N16" s="334">
        <f t="shared" si="2"/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x14ac:dyDescent="0.25">
      <c r="A17" s="221">
        <v>10</v>
      </c>
      <c r="B17" s="222"/>
      <c r="C17" s="223"/>
      <c r="D17" s="194"/>
      <c r="E17" s="194"/>
      <c r="F17" s="258">
        <f t="shared" si="0"/>
        <v>0</v>
      </c>
      <c r="G17" s="194"/>
      <c r="H17" s="258">
        <f t="shared" si="1"/>
        <v>0</v>
      </c>
      <c r="I17" s="194"/>
      <c r="J17" s="194"/>
      <c r="K17" s="194"/>
      <c r="L17" s="259"/>
      <c r="M17" s="259"/>
      <c r="N17" s="334">
        <f t="shared" si="2"/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x14ac:dyDescent="0.25">
      <c r="A18" s="221">
        <v>11</v>
      </c>
      <c r="B18" s="177" t="s">
        <v>520</v>
      </c>
      <c r="C18" s="230"/>
      <c r="D18" s="224"/>
      <c r="E18" s="224"/>
      <c r="F18" s="225">
        <f t="shared" si="0"/>
        <v>0</v>
      </c>
      <c r="G18" s="224"/>
      <c r="H18" s="225">
        <f t="shared" si="1"/>
        <v>0</v>
      </c>
      <c r="I18" s="224"/>
      <c r="J18" s="224"/>
      <c r="K18" s="224"/>
      <c r="L18" s="261"/>
      <c r="M18" s="261"/>
      <c r="N18" s="335">
        <f t="shared" si="2"/>
        <v>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x14ac:dyDescent="0.25">
      <c r="A19" s="263"/>
      <c r="B19" s="264" t="s">
        <v>462</v>
      </c>
      <c r="C19" s="265"/>
      <c r="D19" s="266">
        <v>0</v>
      </c>
      <c r="E19" s="266">
        <v>0</v>
      </c>
      <c r="F19" s="266">
        <f t="shared" ref="F19:N19" si="3">ROUND(SUM(F8:F18),2)</f>
        <v>0</v>
      </c>
      <c r="G19" s="266">
        <f t="shared" si="3"/>
        <v>0</v>
      </c>
      <c r="H19" s="266">
        <f t="shared" si="3"/>
        <v>0</v>
      </c>
      <c r="I19" s="266">
        <f t="shared" si="3"/>
        <v>0</v>
      </c>
      <c r="J19" s="266">
        <f t="shared" si="3"/>
        <v>0</v>
      </c>
      <c r="K19" s="266">
        <f t="shared" si="3"/>
        <v>0</v>
      </c>
      <c r="L19" s="266">
        <f t="shared" si="3"/>
        <v>0</v>
      </c>
      <c r="M19" s="266">
        <f t="shared" si="3"/>
        <v>0</v>
      </c>
      <c r="N19" s="266">
        <f t="shared" si="3"/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x14ac:dyDescent="0.25">
      <c r="A20" s="168"/>
      <c r="B20" s="184"/>
      <c r="C20" s="267"/>
      <c r="D20" s="186"/>
      <c r="E20" s="186"/>
      <c r="F20" s="240">
        <f>IF(F19-BS!$G$35=0,,"Neusklajeno z BS!")</f>
        <v>0</v>
      </c>
      <c r="G20" s="186"/>
      <c r="H20" s="186"/>
      <c r="I20" s="186"/>
      <c r="J20" s="186"/>
      <c r="K20" s="186"/>
      <c r="L20" s="186"/>
      <c r="M20" s="186"/>
      <c r="N20" s="186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x14ac:dyDescent="0.25">
      <c r="A21" s="168"/>
      <c r="B21" s="184"/>
      <c r="C21" s="267"/>
      <c r="D21" s="186"/>
      <c r="E21" s="186"/>
      <c r="F21" s="268">
        <f>F19-BS!$G$35</f>
        <v>0</v>
      </c>
      <c r="G21" s="186"/>
      <c r="H21" s="186"/>
      <c r="I21" s="186"/>
      <c r="J21" s="186"/>
      <c r="K21" s="186"/>
      <c r="L21" s="186"/>
      <c r="M21" s="186"/>
      <c r="N21" s="186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x14ac:dyDescent="0.25">
      <c r="A22" s="3"/>
      <c r="B22" s="332">
        <f>IF(B24="",(IF((SUM(L8:M18)=0),0,"V primeru zapadlosti na 90 dni, v polje 'Pojasnilo' obvezno podajte obrazložitev")),"")</f>
        <v>0</v>
      </c>
      <c r="C22" s="2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x14ac:dyDescent="0.25">
      <c r="A23" s="3"/>
      <c r="B23" s="32" t="s">
        <v>463</v>
      </c>
      <c r="C23" s="2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ht="150" customHeight="1" x14ac:dyDescent="0.25">
      <c r="A24" s="249"/>
      <c r="B24" s="359"/>
      <c r="C24" s="359"/>
      <c r="D24" s="359"/>
      <c r="E24" s="359"/>
      <c r="F24" s="359"/>
      <c r="G24" s="359"/>
      <c r="H24" s="359"/>
      <c r="I24" s="359"/>
      <c r="J24" s="359"/>
      <c r="K24" s="359"/>
      <c r="L24" s="359"/>
      <c r="M24" s="359"/>
      <c r="N24" s="359"/>
      <c r="O24" s="3"/>
      <c r="P24" s="269"/>
      <c r="Q24" s="269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</sheetData>
  <sheetProtection password="CF7A" sheet="1" objects="1" scenarios="1"/>
  <mergeCells count="1">
    <mergeCell ref="B24:N24"/>
  </mergeCells>
  <hyperlinks>
    <hyperlink ref="P1" location="BS!F35" display="Pojdi na Bilanco stanja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&amp;L&amp;F&amp;C&amp;A&amp;R&amp;P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OP034">
    <pageSetUpPr fitToPage="1"/>
  </sheetPr>
  <dimension ref="A1:H18"/>
  <sheetViews>
    <sheetView showGridLines="0" showZeros="0" zoomScaleNormal="100" workbookViewId="0">
      <selection activeCell="A2" sqref="A2"/>
    </sheetView>
  </sheetViews>
  <sheetFormatPr defaultRowHeight="15" x14ac:dyDescent="0.25"/>
  <cols>
    <col min="1" max="1" width="8.7109375" customWidth="1"/>
    <col min="2" max="2" width="47.7109375" customWidth="1"/>
    <col min="3" max="6" width="18.7109375" customWidth="1"/>
    <col min="7" max="7" width="2.7109375" customWidth="1"/>
    <col min="8" max="8" width="20.28515625" customWidth="1"/>
  </cols>
  <sheetData>
    <row r="1" spans="1:8" x14ac:dyDescent="0.25">
      <c r="A1" s="32">
        <f>NazivPoslovnegaSubjekta</f>
        <v>0</v>
      </c>
      <c r="B1" s="188"/>
      <c r="C1" s="161"/>
      <c r="D1" s="3"/>
      <c r="E1" s="3"/>
      <c r="F1" s="26" t="s">
        <v>95</v>
      </c>
      <c r="G1" s="51"/>
      <c r="H1" s="162" t="s">
        <v>447</v>
      </c>
    </row>
    <row r="2" spans="1:8" ht="21" x14ac:dyDescent="0.35">
      <c r="A2" s="3"/>
      <c r="B2" s="165"/>
      <c r="C2" s="164" t="s">
        <v>535</v>
      </c>
      <c r="D2" s="163"/>
      <c r="E2" s="252"/>
      <c r="F2" s="166" t="s">
        <v>45</v>
      </c>
      <c r="G2" s="3"/>
      <c r="H2" s="3"/>
    </row>
    <row r="3" spans="1:8" x14ac:dyDescent="0.25">
      <c r="A3" s="3"/>
      <c r="B3" s="3"/>
      <c r="C3" s="64" t="str">
        <f>CONCATENATE("Stanje na dan  ",TEXT(ObdobjePorocanjaDo,"dd.MM.yyyy"))</f>
        <v>Stanje na dan  00.01.1900</v>
      </c>
      <c r="D3" s="3"/>
      <c r="E3" s="3"/>
      <c r="F3" s="68" t="s">
        <v>90</v>
      </c>
      <c r="G3" s="3"/>
      <c r="H3" s="3"/>
    </row>
    <row r="4" spans="1:8" x14ac:dyDescent="0.25">
      <c r="A4" s="3"/>
      <c r="B4" s="3"/>
      <c r="C4" s="64"/>
      <c r="D4" s="3"/>
      <c r="E4" s="3"/>
      <c r="F4" s="3"/>
      <c r="G4" s="3"/>
      <c r="H4" s="3"/>
    </row>
    <row r="5" spans="1:8" x14ac:dyDescent="0.25">
      <c r="A5" s="3"/>
      <c r="B5" s="3"/>
      <c r="C5" s="168"/>
      <c r="D5" s="3"/>
      <c r="E5" s="3"/>
      <c r="F5" s="3"/>
      <c r="G5" s="3"/>
      <c r="H5" s="3"/>
    </row>
    <row r="6" spans="1:8" x14ac:dyDescent="0.25">
      <c r="A6" s="3"/>
      <c r="B6" s="169"/>
      <c r="C6" s="172">
        <f>ObdobjePorocanjaOd</f>
        <v>0</v>
      </c>
      <c r="D6" s="169"/>
      <c r="E6" s="169"/>
      <c r="F6" s="172">
        <f>ObdobjePorocanjaDo</f>
        <v>0</v>
      </c>
      <c r="G6" s="3"/>
      <c r="H6" s="68"/>
    </row>
    <row r="7" spans="1:8" x14ac:dyDescent="0.25">
      <c r="A7" s="253" t="s">
        <v>449</v>
      </c>
      <c r="B7" s="171" t="s">
        <v>29</v>
      </c>
      <c r="C7" s="172" t="s">
        <v>450</v>
      </c>
      <c r="D7" s="173" t="s">
        <v>451</v>
      </c>
      <c r="E7" s="173" t="s">
        <v>452</v>
      </c>
      <c r="F7" s="172" t="s">
        <v>453</v>
      </c>
      <c r="G7" s="161"/>
      <c r="H7" s="3"/>
    </row>
    <row r="8" spans="1:8" x14ac:dyDescent="0.25">
      <c r="A8" s="174" t="s">
        <v>536</v>
      </c>
      <c r="B8" s="270" t="s">
        <v>191</v>
      </c>
      <c r="C8" s="193"/>
      <c r="D8" s="193"/>
      <c r="E8" s="193"/>
      <c r="F8" s="176">
        <f>C8+D8-E8</f>
        <v>0</v>
      </c>
      <c r="G8" s="3"/>
      <c r="H8" s="3"/>
    </row>
    <row r="9" spans="1:8" x14ac:dyDescent="0.25">
      <c r="A9" s="177" t="s">
        <v>537</v>
      </c>
      <c r="B9" s="271" t="s">
        <v>193</v>
      </c>
      <c r="C9" s="194"/>
      <c r="D9" s="194"/>
      <c r="E9" s="194"/>
      <c r="F9" s="179">
        <f>C9+D9-E9</f>
        <v>0</v>
      </c>
      <c r="G9" s="3"/>
      <c r="H9" s="3"/>
    </row>
    <row r="10" spans="1:8" x14ac:dyDescent="0.25">
      <c r="A10" s="177" t="s">
        <v>538</v>
      </c>
      <c r="B10" s="271" t="s">
        <v>196</v>
      </c>
      <c r="C10" s="194"/>
      <c r="D10" s="194"/>
      <c r="E10" s="194"/>
      <c r="F10" s="179">
        <f>C10+D10-E10</f>
        <v>0</v>
      </c>
      <c r="G10" s="3"/>
      <c r="H10" s="3"/>
    </row>
    <row r="11" spans="1:8" x14ac:dyDescent="0.25">
      <c r="A11" s="177" t="s">
        <v>539</v>
      </c>
      <c r="B11" s="271" t="s">
        <v>199</v>
      </c>
      <c r="C11" s="194"/>
      <c r="D11" s="194"/>
      <c r="E11" s="194"/>
      <c r="F11" s="179">
        <f>C11+D11-E11</f>
        <v>0</v>
      </c>
      <c r="G11" s="3"/>
      <c r="H11" s="3"/>
    </row>
    <row r="12" spans="1:8" x14ac:dyDescent="0.25">
      <c r="A12" s="177" t="s">
        <v>540</v>
      </c>
      <c r="B12" s="177" t="s">
        <v>202</v>
      </c>
      <c r="C12" s="194"/>
      <c r="D12" s="194"/>
      <c r="E12" s="194"/>
      <c r="F12" s="179">
        <f>C12+D12-E12</f>
        <v>0</v>
      </c>
      <c r="G12" s="3"/>
      <c r="H12" s="3"/>
    </row>
    <row r="13" spans="1:8" x14ac:dyDescent="0.25">
      <c r="A13" s="272"/>
      <c r="B13" s="273" t="s">
        <v>462</v>
      </c>
      <c r="C13" s="266">
        <f>ROUND(SUBTOTAL(109,C8:C12),2)</f>
        <v>0</v>
      </c>
      <c r="D13" s="266">
        <f>ROUND(SUBTOTAL(109,D8:D12),2)</f>
        <v>0</v>
      </c>
      <c r="E13" s="266">
        <f>ROUND(SUBTOTAL(109,E8:E12),2)</f>
        <v>0</v>
      </c>
      <c r="F13" s="266">
        <f>ROUND(SUBTOTAL(109,F8:F12),2)</f>
        <v>0</v>
      </c>
      <c r="G13" s="3"/>
      <c r="H13" s="3"/>
    </row>
    <row r="14" spans="1:8" x14ac:dyDescent="0.25">
      <c r="A14" s="161"/>
      <c r="B14" s="184"/>
      <c r="C14" s="185">
        <f>IF(C13-BS!$H$42=0,,"Neusklajeno z BS!")</f>
        <v>0</v>
      </c>
      <c r="D14" s="186"/>
      <c r="E14" s="186"/>
      <c r="F14" s="185">
        <f>IF(F13-BS!$G$42=0,,"Neusklajeno z BS!")</f>
        <v>0</v>
      </c>
      <c r="G14" s="161"/>
      <c r="H14" s="3"/>
    </row>
    <row r="15" spans="1:8" x14ac:dyDescent="0.25">
      <c r="A15" s="161"/>
      <c r="B15" s="184"/>
      <c r="C15" s="268">
        <f>C13-BS!$H$42</f>
        <v>0</v>
      </c>
      <c r="D15" s="186"/>
      <c r="E15" s="186"/>
      <c r="F15" s="268">
        <f>F13-BS!$G$42</f>
        <v>0</v>
      </c>
      <c r="G15" s="3"/>
      <c r="H15" s="3"/>
    </row>
    <row r="16" spans="1:8" x14ac:dyDescent="0.25">
      <c r="A16" s="3"/>
      <c r="B16" s="3"/>
      <c r="C16" s="3"/>
      <c r="D16" s="3"/>
      <c r="E16" s="3"/>
      <c r="F16" s="3"/>
      <c r="G16" s="3"/>
      <c r="H16" s="3"/>
    </row>
    <row r="17" spans="1:8" x14ac:dyDescent="0.25">
      <c r="A17" s="3"/>
      <c r="B17" s="32" t="s">
        <v>463</v>
      </c>
      <c r="C17" s="32"/>
      <c r="D17" s="3"/>
      <c r="E17" s="3"/>
      <c r="F17" s="3"/>
      <c r="G17" s="3"/>
      <c r="H17" s="3"/>
    </row>
    <row r="18" spans="1:8" ht="150" customHeight="1" x14ac:dyDescent="0.25">
      <c r="A18" s="3"/>
      <c r="B18" s="359"/>
      <c r="C18" s="359"/>
      <c r="D18" s="359"/>
      <c r="E18" s="359"/>
      <c r="F18" s="359"/>
      <c r="G18" s="3"/>
      <c r="H18" s="3"/>
    </row>
  </sheetData>
  <sheetProtection password="CF7A" sheet="1" objects="1" scenarios="1"/>
  <mergeCells count="1">
    <mergeCell ref="B18:F18"/>
  </mergeCells>
  <hyperlinks>
    <hyperlink ref="H1" location="BS!F42" display="Pojdi na Bilanco stanja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Footer>&amp;L&amp;F&amp;C&amp;A&amp;R&amp;P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OP041">
    <pageSetUpPr fitToPage="1"/>
  </sheetPr>
  <dimension ref="A1:H19"/>
  <sheetViews>
    <sheetView showGridLines="0" showZeros="0" zoomScaleNormal="100" workbookViewId="0">
      <selection activeCell="A2" sqref="A2"/>
    </sheetView>
  </sheetViews>
  <sheetFormatPr defaultRowHeight="15" x14ac:dyDescent="0.25"/>
  <cols>
    <col min="1" max="1" width="8.7109375" customWidth="1"/>
    <col min="2" max="2" width="47.7109375" customWidth="1"/>
    <col min="3" max="6" width="18.7109375" customWidth="1"/>
    <col min="7" max="7" width="2.7109375" customWidth="1"/>
    <col min="8" max="8" width="20" customWidth="1"/>
  </cols>
  <sheetData>
    <row r="1" spans="1:8" x14ac:dyDescent="0.25">
      <c r="A1" s="32">
        <f>NazivPoslovnegaSubjekta</f>
        <v>0</v>
      </c>
      <c r="B1" s="188"/>
      <c r="C1" s="161"/>
      <c r="D1" s="3"/>
      <c r="E1" s="3"/>
      <c r="F1" s="26" t="s">
        <v>95</v>
      </c>
      <c r="G1" s="51"/>
      <c r="H1" s="162" t="s">
        <v>447</v>
      </c>
    </row>
    <row r="2" spans="1:8" ht="21" x14ac:dyDescent="0.35">
      <c r="A2" s="3"/>
      <c r="B2" s="161"/>
      <c r="C2" s="61" t="s">
        <v>541</v>
      </c>
      <c r="D2" s="3"/>
      <c r="E2" s="26"/>
      <c r="F2" s="166" t="s">
        <v>47</v>
      </c>
      <c r="G2" s="3"/>
      <c r="H2" s="3"/>
    </row>
    <row r="3" spans="1:8" x14ac:dyDescent="0.25">
      <c r="A3" s="3"/>
      <c r="B3" s="3"/>
      <c r="C3" s="64" t="str">
        <f>CONCATENATE("Stanje na dan  ",TEXT(ObdobjePorocanjaDo,"dd.MM.yyyy"))</f>
        <v>Stanje na dan  00.01.1900</v>
      </c>
      <c r="D3" s="3"/>
      <c r="E3" s="3"/>
      <c r="F3" s="68" t="s">
        <v>90</v>
      </c>
      <c r="G3" s="3"/>
      <c r="H3" s="3"/>
    </row>
    <row r="4" spans="1:8" x14ac:dyDescent="0.25">
      <c r="A4" s="3"/>
      <c r="B4" s="3"/>
      <c r="C4" s="64"/>
      <c r="D4" s="3"/>
      <c r="E4" s="3"/>
      <c r="F4" s="26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/>
      <c r="B6" s="169"/>
      <c r="C6" s="172">
        <f>ObdobjePorocanjaOd</f>
        <v>0</v>
      </c>
      <c r="D6" s="169"/>
      <c r="E6" s="169"/>
      <c r="F6" s="172">
        <f>ObdobjePorocanjaDo</f>
        <v>0</v>
      </c>
      <c r="G6" s="3"/>
      <c r="H6" s="3"/>
    </row>
    <row r="7" spans="1:8" x14ac:dyDescent="0.25">
      <c r="A7" s="274" t="s">
        <v>449</v>
      </c>
      <c r="B7" s="275" t="s">
        <v>29</v>
      </c>
      <c r="C7" s="276" t="s">
        <v>450</v>
      </c>
      <c r="D7" s="277" t="s">
        <v>451</v>
      </c>
      <c r="E7" s="277" t="s">
        <v>452</v>
      </c>
      <c r="F7" s="276" t="s">
        <v>453</v>
      </c>
      <c r="G7" s="161"/>
      <c r="H7" s="3"/>
    </row>
    <row r="8" spans="1:8" x14ac:dyDescent="0.25">
      <c r="A8" s="174" t="s">
        <v>542</v>
      </c>
      <c r="B8" s="278" t="s">
        <v>208</v>
      </c>
      <c r="C8" s="193"/>
      <c r="D8" s="193"/>
      <c r="E8" s="193"/>
      <c r="F8" s="176">
        <f t="shared" ref="F8:F13" si="0">C8+D8-E8</f>
        <v>0</v>
      </c>
      <c r="G8" s="3"/>
      <c r="H8" s="3"/>
    </row>
    <row r="9" spans="1:8" x14ac:dyDescent="0.25">
      <c r="A9" s="177" t="s">
        <v>543</v>
      </c>
      <c r="B9" s="271" t="s">
        <v>544</v>
      </c>
      <c r="C9" s="194"/>
      <c r="D9" s="194"/>
      <c r="E9" s="194"/>
      <c r="F9" s="179">
        <f t="shared" si="0"/>
        <v>0</v>
      </c>
      <c r="G9" s="3"/>
      <c r="H9" s="3"/>
    </row>
    <row r="10" spans="1:8" x14ac:dyDescent="0.25">
      <c r="A10" s="177" t="s">
        <v>545</v>
      </c>
      <c r="B10" s="271" t="s">
        <v>211</v>
      </c>
      <c r="C10" s="194"/>
      <c r="D10" s="194"/>
      <c r="E10" s="194"/>
      <c r="F10" s="179">
        <f t="shared" si="0"/>
        <v>0</v>
      </c>
      <c r="G10" s="3"/>
      <c r="H10" s="3"/>
    </row>
    <row r="11" spans="1:8" x14ac:dyDescent="0.25">
      <c r="A11" s="177" t="s">
        <v>546</v>
      </c>
      <c r="B11" s="177"/>
      <c r="C11" s="194"/>
      <c r="D11" s="194"/>
      <c r="E11" s="194"/>
      <c r="F11" s="179">
        <f t="shared" si="0"/>
        <v>0</v>
      </c>
      <c r="G11" s="3"/>
      <c r="H11" s="3"/>
    </row>
    <row r="12" spans="1:8" x14ac:dyDescent="0.25">
      <c r="A12" s="177" t="s">
        <v>547</v>
      </c>
      <c r="B12" s="177"/>
      <c r="C12" s="194"/>
      <c r="D12" s="194"/>
      <c r="E12" s="194"/>
      <c r="F12" s="179">
        <f t="shared" si="0"/>
        <v>0</v>
      </c>
      <c r="G12" s="3"/>
      <c r="H12" s="3"/>
    </row>
    <row r="13" spans="1:8" x14ac:dyDescent="0.25">
      <c r="A13" s="177" t="s">
        <v>548</v>
      </c>
      <c r="B13" s="177"/>
      <c r="C13" s="194"/>
      <c r="D13" s="194"/>
      <c r="E13" s="194"/>
      <c r="F13" s="179">
        <f t="shared" si="0"/>
        <v>0</v>
      </c>
      <c r="G13" s="3"/>
      <c r="H13" s="3"/>
    </row>
    <row r="14" spans="1:8" x14ac:dyDescent="0.25">
      <c r="A14" s="272"/>
      <c r="B14" s="272" t="s">
        <v>462</v>
      </c>
      <c r="C14" s="266">
        <f>ROUND(SUM(C8:C13),2)</f>
        <v>0</v>
      </c>
      <c r="D14" s="266">
        <f>ROUND(SUM(D8:D13),2)</f>
        <v>0</v>
      </c>
      <c r="E14" s="266">
        <f>ROUND(SUM(E8:E13),2)</f>
        <v>0</v>
      </c>
      <c r="F14" s="266">
        <f>ROUND(SUM(F8:F13),2)</f>
        <v>0</v>
      </c>
      <c r="G14" s="161"/>
      <c r="H14" s="3"/>
    </row>
    <row r="15" spans="1:8" x14ac:dyDescent="0.25">
      <c r="A15" s="161"/>
      <c r="B15" s="167"/>
      <c r="C15" s="185">
        <f>IF(C14-BS!$H$49=0,,"Neusklajeno z BS!")</f>
        <v>0</v>
      </c>
      <c r="D15" s="186"/>
      <c r="E15" s="186"/>
      <c r="F15" s="185">
        <f>IF(F14-BS!$G$49=0,,"Neusklajeno z BS!")</f>
        <v>0</v>
      </c>
      <c r="G15" s="3"/>
      <c r="H15" s="3"/>
    </row>
    <row r="16" spans="1:8" x14ac:dyDescent="0.25">
      <c r="A16" s="3"/>
      <c r="B16" s="3"/>
      <c r="C16" s="187">
        <f>C14-BS!$H$49</f>
        <v>0</v>
      </c>
      <c r="D16" s="3"/>
      <c r="E16" s="3"/>
      <c r="F16" s="187">
        <f>F14-BS!$G$49</f>
        <v>0</v>
      </c>
      <c r="G16" s="3"/>
      <c r="H16" s="3"/>
    </row>
    <row r="17" spans="1:8" x14ac:dyDescent="0.25">
      <c r="A17" s="3"/>
      <c r="B17" s="332" t="str">
        <f>IF($F$14&lt;&gt;0,IF($B$19&lt;&gt;"","","V polje 'Pojasnilo' obvezno vpišite način vrednotenja naložb"),"")</f>
        <v/>
      </c>
      <c r="C17" s="3"/>
      <c r="D17" s="3"/>
      <c r="E17" s="3"/>
      <c r="F17" s="3"/>
      <c r="G17" s="3"/>
      <c r="H17" s="3"/>
    </row>
    <row r="18" spans="1:8" x14ac:dyDescent="0.25">
      <c r="A18" s="3"/>
      <c r="B18" s="32" t="s">
        <v>463</v>
      </c>
      <c r="C18" s="3"/>
      <c r="D18" s="3"/>
      <c r="E18" s="3"/>
      <c r="F18" s="3"/>
      <c r="G18" s="3"/>
      <c r="H18" s="3"/>
    </row>
    <row r="19" spans="1:8" ht="150" customHeight="1" x14ac:dyDescent="0.25">
      <c r="A19" s="3"/>
      <c r="B19" s="359"/>
      <c r="C19" s="359"/>
      <c r="D19" s="359"/>
      <c r="E19" s="359"/>
      <c r="F19" s="359"/>
      <c r="G19" s="3"/>
      <c r="H19" s="3"/>
    </row>
  </sheetData>
  <sheetProtection password="CF7A" sheet="1"/>
  <mergeCells count="1">
    <mergeCell ref="B19:F19"/>
  </mergeCells>
  <hyperlinks>
    <hyperlink ref="H1" location="BS!F49" display="Pojdi na Bilanco stanja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Footer>&amp;L&amp;F&amp;C&amp;A&amp;R&amp;P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OP045">
    <pageSetUpPr fitToPage="1"/>
  </sheetPr>
  <dimension ref="A1:T58"/>
  <sheetViews>
    <sheetView showGridLines="0" showZeros="0" zoomScaleNormal="100" workbookViewId="0">
      <selection activeCell="A2" sqref="A2"/>
    </sheetView>
  </sheetViews>
  <sheetFormatPr defaultRowHeight="15" x14ac:dyDescent="0.25"/>
  <cols>
    <col min="1" max="1" width="3.7109375" customWidth="1"/>
    <col min="2" max="2" width="30.7109375" customWidth="1"/>
    <col min="3" max="3" width="10.7109375" customWidth="1"/>
    <col min="4" max="4" width="16" customWidth="1"/>
    <col min="5" max="6" width="13.7109375" customWidth="1"/>
    <col min="7" max="7" width="15.5703125" customWidth="1"/>
    <col min="8" max="9" width="12.7109375" customWidth="1"/>
    <col min="10" max="10" width="11.7109375" customWidth="1"/>
    <col min="11" max="11" width="13.7109375" customWidth="1"/>
    <col min="12" max="12" width="8.7109375" customWidth="1"/>
    <col min="13" max="13" width="2.7109375" customWidth="1"/>
    <col min="14" max="14" width="21.140625" customWidth="1"/>
  </cols>
  <sheetData>
    <row r="1" spans="1:20" x14ac:dyDescent="0.25">
      <c r="A1" s="32">
        <f>NazivPoslovnegaSubjekta</f>
        <v>0</v>
      </c>
      <c r="B1" s="161"/>
      <c r="C1" s="26"/>
      <c r="D1" s="26"/>
      <c r="E1" s="26"/>
      <c r="F1" s="251"/>
      <c r="G1" s="3"/>
      <c r="H1" s="3"/>
      <c r="I1" s="3"/>
      <c r="J1" s="3"/>
      <c r="K1" s="3"/>
      <c r="L1" s="26" t="s">
        <v>95</v>
      </c>
      <c r="M1" s="51"/>
      <c r="N1" s="162" t="s">
        <v>447</v>
      </c>
      <c r="O1" s="3"/>
      <c r="P1" s="3"/>
      <c r="Q1" s="3"/>
      <c r="R1" s="3"/>
      <c r="S1" s="3"/>
      <c r="T1" s="3"/>
    </row>
    <row r="2" spans="1:20" ht="21" x14ac:dyDescent="0.35">
      <c r="A2" s="3"/>
      <c r="B2" s="3"/>
      <c r="C2" s="26"/>
      <c r="D2" s="26"/>
      <c r="E2" s="164" t="s">
        <v>549</v>
      </c>
      <c r="F2" s="3"/>
      <c r="G2" s="3"/>
      <c r="H2" s="3"/>
      <c r="I2" s="3"/>
      <c r="J2" s="3"/>
      <c r="K2" s="3"/>
      <c r="L2" s="166" t="s">
        <v>49</v>
      </c>
      <c r="M2" s="3"/>
      <c r="N2" s="3"/>
      <c r="O2" s="3"/>
      <c r="P2" s="3"/>
      <c r="Q2" s="3"/>
      <c r="R2" s="3"/>
      <c r="S2" s="3"/>
      <c r="T2" s="3"/>
    </row>
    <row r="3" spans="1:20" x14ac:dyDescent="0.25">
      <c r="A3" s="3"/>
      <c r="B3" s="3"/>
      <c r="C3" s="26"/>
      <c r="D3" s="26"/>
      <c r="E3" s="208" t="str">
        <f>CONCATENATE("Stanje na dan  ",TEXT(ObdobjePorocanjaDo,"dd.MM.yyyy"))</f>
        <v>Stanje na dan  00.01.1900</v>
      </c>
      <c r="F3" s="3"/>
      <c r="G3" s="3"/>
      <c r="H3" s="3"/>
      <c r="I3" s="3"/>
      <c r="J3" s="3"/>
      <c r="K3" s="3"/>
      <c r="L3" s="68" t="s">
        <v>90</v>
      </c>
      <c r="M3" s="3"/>
      <c r="N3" s="3"/>
      <c r="O3" s="3"/>
      <c r="P3" s="3"/>
      <c r="Q3" s="3"/>
      <c r="R3" s="3"/>
      <c r="S3" s="3"/>
      <c r="T3" s="3"/>
    </row>
    <row r="4" spans="1:20" x14ac:dyDescent="0.25">
      <c r="A4" s="3"/>
      <c r="B4" s="3"/>
      <c r="C4" s="26"/>
      <c r="D4" s="26"/>
      <c r="E4" s="200"/>
      <c r="F4" s="3"/>
      <c r="G4" s="3"/>
      <c r="H4" s="3"/>
      <c r="I4" s="3"/>
      <c r="J4" s="3"/>
      <c r="K4" s="3"/>
      <c r="L4" s="26"/>
      <c r="M4" s="3"/>
      <c r="N4" s="3"/>
      <c r="O4" s="3"/>
      <c r="P4" s="3"/>
      <c r="Q4" s="3"/>
      <c r="R4" s="3"/>
      <c r="S4" s="3"/>
      <c r="T4" s="3"/>
    </row>
    <row r="5" spans="1:20" x14ac:dyDescent="0.25">
      <c r="A5" s="3"/>
      <c r="B5" s="3"/>
      <c r="C5" s="26"/>
      <c r="D5" s="26"/>
      <c r="E5" s="6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25">
      <c r="A6" s="32"/>
      <c r="B6" s="32"/>
      <c r="C6" s="169" t="s">
        <v>507</v>
      </c>
      <c r="D6" s="211">
        <v>0</v>
      </c>
      <c r="E6" s="279"/>
      <c r="F6" s="279"/>
      <c r="G6" s="211">
        <f>ObdobjePorocanjaDo</f>
        <v>0</v>
      </c>
      <c r="H6" s="209" t="s">
        <v>508</v>
      </c>
      <c r="I6" s="209" t="s">
        <v>509</v>
      </c>
      <c r="J6" s="173" t="s">
        <v>510</v>
      </c>
      <c r="K6" s="169" t="s">
        <v>511</v>
      </c>
      <c r="L6" s="169"/>
      <c r="M6" s="3"/>
      <c r="N6" s="3"/>
      <c r="O6" s="3"/>
      <c r="P6" s="3"/>
      <c r="Q6" s="3"/>
      <c r="R6" s="3"/>
      <c r="S6" s="3"/>
      <c r="T6" s="3"/>
    </row>
    <row r="7" spans="1:20" x14ac:dyDescent="0.25">
      <c r="A7" s="280" t="s">
        <v>512</v>
      </c>
      <c r="B7" s="281" t="s">
        <v>513</v>
      </c>
      <c r="C7" s="282" t="s">
        <v>514</v>
      </c>
      <c r="D7" s="212" t="s">
        <v>450</v>
      </c>
      <c r="E7" s="212" t="s">
        <v>451</v>
      </c>
      <c r="F7" s="212" t="s">
        <v>452</v>
      </c>
      <c r="G7" s="212" t="s">
        <v>453</v>
      </c>
      <c r="H7" s="212" t="s">
        <v>515</v>
      </c>
      <c r="I7" s="212" t="s">
        <v>516</v>
      </c>
      <c r="J7" s="183" t="s">
        <v>517</v>
      </c>
      <c r="K7" s="282" t="s">
        <v>518</v>
      </c>
      <c r="L7" s="254" t="s">
        <v>519</v>
      </c>
      <c r="M7" s="161"/>
      <c r="N7" s="3"/>
      <c r="O7" s="3"/>
      <c r="P7" s="3"/>
      <c r="Q7" s="3"/>
      <c r="R7" s="3"/>
      <c r="S7" s="3"/>
      <c r="T7" s="3"/>
    </row>
    <row r="8" spans="1:20" x14ac:dyDescent="0.25">
      <c r="A8" s="213">
        <v>1</v>
      </c>
      <c r="B8" s="214"/>
      <c r="C8" s="215"/>
      <c r="D8" s="216"/>
      <c r="E8" s="216"/>
      <c r="F8" s="216"/>
      <c r="G8" s="217">
        <f>D8+E8-F8</f>
        <v>0</v>
      </c>
      <c r="H8" s="216"/>
      <c r="I8" s="216"/>
      <c r="J8" s="218"/>
      <c r="K8" s="219"/>
      <c r="L8" s="283" t="str">
        <f>IF($G$19=0,"",$G8/$G$19)</f>
        <v/>
      </c>
      <c r="M8" s="3"/>
      <c r="N8" s="3"/>
      <c r="O8" s="3"/>
      <c r="P8" s="3"/>
      <c r="Q8" s="3"/>
      <c r="R8" s="3"/>
      <c r="S8" s="3"/>
      <c r="T8" s="3"/>
    </row>
    <row r="9" spans="1:20" x14ac:dyDescent="0.25">
      <c r="A9" s="221">
        <v>2</v>
      </c>
      <c r="B9" s="222"/>
      <c r="C9" s="223"/>
      <c r="D9" s="224"/>
      <c r="E9" s="224"/>
      <c r="F9" s="224"/>
      <c r="G9" s="225">
        <f t="shared" ref="G9:G18" si="0">D9+E9-F9</f>
        <v>0</v>
      </c>
      <c r="H9" s="224"/>
      <c r="I9" s="224"/>
      <c r="J9" s="226"/>
      <c r="K9" s="227"/>
      <c r="L9" s="344" t="str">
        <f t="shared" ref="L9:L18" si="1">IF($G$19=0,"",$G9/$G$19)</f>
        <v/>
      </c>
      <c r="M9" s="3"/>
      <c r="N9" s="3"/>
      <c r="O9" s="3"/>
      <c r="P9" s="3"/>
      <c r="Q9" s="3"/>
      <c r="R9" s="3"/>
      <c r="S9" s="3"/>
      <c r="T9" s="3"/>
    </row>
    <row r="10" spans="1:20" x14ac:dyDescent="0.25">
      <c r="A10" s="221">
        <v>3</v>
      </c>
      <c r="B10" s="222"/>
      <c r="C10" s="223"/>
      <c r="D10" s="224"/>
      <c r="E10" s="224"/>
      <c r="F10" s="224"/>
      <c r="G10" s="225">
        <f t="shared" si="0"/>
        <v>0</v>
      </c>
      <c r="H10" s="224"/>
      <c r="I10" s="224"/>
      <c r="J10" s="226"/>
      <c r="K10" s="227"/>
      <c r="L10" s="344" t="str">
        <f t="shared" si="1"/>
        <v/>
      </c>
      <c r="M10" s="3"/>
      <c r="N10" s="3"/>
      <c r="O10" s="3"/>
      <c r="P10" s="3"/>
      <c r="Q10" s="3"/>
      <c r="R10" s="3"/>
      <c r="S10" s="3"/>
      <c r="T10" s="3"/>
    </row>
    <row r="11" spans="1:20" x14ac:dyDescent="0.25">
      <c r="A11" s="221">
        <v>4</v>
      </c>
      <c r="B11" s="222"/>
      <c r="C11" s="223"/>
      <c r="D11" s="224"/>
      <c r="E11" s="224"/>
      <c r="F11" s="224"/>
      <c r="G11" s="225">
        <f t="shared" si="0"/>
        <v>0</v>
      </c>
      <c r="H11" s="224"/>
      <c r="I11" s="224"/>
      <c r="J11" s="226"/>
      <c r="K11" s="227"/>
      <c r="L11" s="344" t="str">
        <f t="shared" si="1"/>
        <v/>
      </c>
      <c r="M11" s="3"/>
      <c r="N11" s="3"/>
      <c r="O11" s="3"/>
      <c r="P11" s="3"/>
      <c r="Q11" s="3"/>
      <c r="R11" s="3"/>
      <c r="S11" s="3"/>
      <c r="T11" s="3"/>
    </row>
    <row r="12" spans="1:20" x14ac:dyDescent="0.25">
      <c r="A12" s="221">
        <v>5</v>
      </c>
      <c r="B12" s="222"/>
      <c r="C12" s="223"/>
      <c r="D12" s="224"/>
      <c r="E12" s="224"/>
      <c r="F12" s="224"/>
      <c r="G12" s="225">
        <f t="shared" si="0"/>
        <v>0</v>
      </c>
      <c r="H12" s="224"/>
      <c r="I12" s="224"/>
      <c r="J12" s="226"/>
      <c r="K12" s="227"/>
      <c r="L12" s="344" t="str">
        <f t="shared" si="1"/>
        <v/>
      </c>
      <c r="M12" s="3"/>
      <c r="N12" s="3"/>
      <c r="O12" s="3"/>
      <c r="P12" s="3"/>
      <c r="Q12" s="3"/>
      <c r="R12" s="3"/>
      <c r="S12" s="3"/>
      <c r="T12" s="3"/>
    </row>
    <row r="13" spans="1:20" x14ac:dyDescent="0.25">
      <c r="A13" s="221">
        <v>6</v>
      </c>
      <c r="B13" s="222"/>
      <c r="C13" s="223"/>
      <c r="D13" s="224"/>
      <c r="E13" s="224"/>
      <c r="F13" s="224"/>
      <c r="G13" s="225">
        <f t="shared" si="0"/>
        <v>0</v>
      </c>
      <c r="H13" s="224"/>
      <c r="I13" s="224"/>
      <c r="J13" s="226"/>
      <c r="K13" s="227"/>
      <c r="L13" s="344" t="str">
        <f t="shared" si="1"/>
        <v/>
      </c>
      <c r="M13" s="3"/>
      <c r="N13" s="3"/>
      <c r="O13" s="3"/>
      <c r="P13" s="3"/>
      <c r="Q13" s="3"/>
      <c r="R13" s="3"/>
      <c r="S13" s="3"/>
      <c r="T13" s="3"/>
    </row>
    <row r="14" spans="1:20" x14ac:dyDescent="0.25">
      <c r="A14" s="221">
        <v>7</v>
      </c>
      <c r="B14" s="222"/>
      <c r="C14" s="223"/>
      <c r="D14" s="224"/>
      <c r="E14" s="224"/>
      <c r="F14" s="224"/>
      <c r="G14" s="225">
        <f t="shared" si="0"/>
        <v>0</v>
      </c>
      <c r="H14" s="224"/>
      <c r="I14" s="224"/>
      <c r="J14" s="226"/>
      <c r="K14" s="227"/>
      <c r="L14" s="344" t="str">
        <f t="shared" si="1"/>
        <v/>
      </c>
      <c r="M14" s="161"/>
      <c r="N14" s="3"/>
      <c r="O14" s="3"/>
      <c r="P14" s="3"/>
      <c r="Q14" s="3"/>
      <c r="R14" s="3"/>
      <c r="S14" s="3"/>
      <c r="T14" s="3"/>
    </row>
    <row r="15" spans="1:20" x14ac:dyDescent="0.25">
      <c r="A15" s="221">
        <v>8</v>
      </c>
      <c r="B15" s="222"/>
      <c r="C15" s="223"/>
      <c r="D15" s="224"/>
      <c r="E15" s="224"/>
      <c r="F15" s="224"/>
      <c r="G15" s="225">
        <f t="shared" si="0"/>
        <v>0</v>
      </c>
      <c r="H15" s="224"/>
      <c r="I15" s="224"/>
      <c r="J15" s="226"/>
      <c r="K15" s="227"/>
      <c r="L15" s="344" t="str">
        <f t="shared" si="1"/>
        <v/>
      </c>
      <c r="M15" s="3"/>
      <c r="N15" s="3"/>
      <c r="O15" s="3"/>
      <c r="P15" s="3"/>
      <c r="Q15" s="3"/>
      <c r="R15" s="3"/>
      <c r="S15" s="3"/>
      <c r="T15" s="3"/>
    </row>
    <row r="16" spans="1:20" x14ac:dyDescent="0.25">
      <c r="A16" s="221">
        <v>9</v>
      </c>
      <c r="B16" s="222"/>
      <c r="C16" s="223"/>
      <c r="D16" s="224"/>
      <c r="E16" s="224"/>
      <c r="F16" s="224"/>
      <c r="G16" s="225">
        <f t="shared" si="0"/>
        <v>0</v>
      </c>
      <c r="H16" s="224"/>
      <c r="I16" s="224"/>
      <c r="J16" s="226"/>
      <c r="K16" s="227"/>
      <c r="L16" s="344" t="str">
        <f t="shared" si="1"/>
        <v/>
      </c>
      <c r="M16" s="3"/>
      <c r="N16" s="3"/>
      <c r="O16" s="3"/>
      <c r="P16" s="3"/>
      <c r="Q16" s="3"/>
      <c r="R16" s="3"/>
      <c r="S16" s="3"/>
      <c r="T16" s="3"/>
    </row>
    <row r="17" spans="1:20" x14ac:dyDescent="0.25">
      <c r="A17" s="221">
        <v>10</v>
      </c>
      <c r="B17" s="222"/>
      <c r="C17" s="223"/>
      <c r="D17" s="224"/>
      <c r="E17" s="224"/>
      <c r="F17" s="224"/>
      <c r="G17" s="225">
        <f t="shared" si="0"/>
        <v>0</v>
      </c>
      <c r="H17" s="224"/>
      <c r="I17" s="224"/>
      <c r="J17" s="226"/>
      <c r="K17" s="227"/>
      <c r="L17" s="344" t="str">
        <f t="shared" si="1"/>
        <v/>
      </c>
      <c r="M17" s="3"/>
      <c r="N17" s="161"/>
      <c r="O17" s="3"/>
      <c r="P17" s="3"/>
      <c r="Q17" s="3"/>
      <c r="R17" s="3"/>
      <c r="S17" s="3"/>
      <c r="T17" s="3"/>
    </row>
    <row r="18" spans="1:20" x14ac:dyDescent="0.25">
      <c r="A18" s="221">
        <v>11</v>
      </c>
      <c r="B18" s="229" t="s">
        <v>520</v>
      </c>
      <c r="C18" s="230"/>
      <c r="D18" s="224"/>
      <c r="E18" s="224"/>
      <c r="F18" s="224"/>
      <c r="G18" s="225">
        <f t="shared" si="0"/>
        <v>0</v>
      </c>
      <c r="H18" s="224"/>
      <c r="I18" s="224"/>
      <c r="J18" s="226"/>
      <c r="K18" s="227"/>
      <c r="L18" s="343" t="str">
        <f t="shared" si="1"/>
        <v/>
      </c>
      <c r="M18" s="3"/>
      <c r="N18" s="161"/>
      <c r="O18" s="3"/>
      <c r="P18" s="3"/>
      <c r="Q18" s="3"/>
      <c r="R18" s="3"/>
      <c r="S18" s="3"/>
      <c r="T18" s="3"/>
    </row>
    <row r="19" spans="1:20" x14ac:dyDescent="0.25">
      <c r="A19" s="263"/>
      <c r="B19" s="264" t="s">
        <v>462</v>
      </c>
      <c r="C19" s="285"/>
      <c r="D19" s="265">
        <f>ROUND(SUM(D8:D18),2)</f>
        <v>0</v>
      </c>
      <c r="E19" s="265">
        <f>ROUND(SUM(E8:E18),2)</f>
        <v>0</v>
      </c>
      <c r="F19" s="265">
        <f>ROUND(SUM(F8:F18),2)</f>
        <v>0</v>
      </c>
      <c r="G19" s="265">
        <f>ROUND(SUM(G8:G18),2)</f>
        <v>0</v>
      </c>
      <c r="H19" s="265">
        <f>ROUND(SUM(H8:H18),2)</f>
        <v>0</v>
      </c>
      <c r="I19" s="265"/>
      <c r="J19" s="285"/>
      <c r="K19" s="285"/>
      <c r="L19" s="286">
        <f>ROUND(SUM(L8:L18),2)</f>
        <v>0</v>
      </c>
      <c r="M19" s="3"/>
      <c r="N19" s="161"/>
      <c r="O19" s="161"/>
      <c r="P19" s="161"/>
      <c r="Q19" s="161"/>
      <c r="R19" s="161"/>
      <c r="S19" s="161"/>
      <c r="T19" s="161"/>
    </row>
    <row r="20" spans="1:20" x14ac:dyDescent="0.25">
      <c r="A20" s="287"/>
      <c r="B20" s="288"/>
      <c r="C20" s="289"/>
      <c r="D20" s="240">
        <f>IF(D19-BS!$H$53=0,,"Neusklajeno z BS!")</f>
        <v>0</v>
      </c>
      <c r="E20" s="290"/>
      <c r="F20" s="290"/>
      <c r="G20" s="240">
        <f>IF(G19-BS!$G$53=0,,"Neusklajeno z BS!")</f>
        <v>0</v>
      </c>
      <c r="H20" s="290"/>
      <c r="I20" s="290"/>
      <c r="J20" s="289"/>
      <c r="K20" s="289"/>
      <c r="L20" s="291"/>
      <c r="M20" s="3"/>
      <c r="N20" s="161"/>
      <c r="O20" s="161"/>
      <c r="P20" s="161"/>
      <c r="Q20" s="161"/>
      <c r="R20" s="161"/>
      <c r="S20" s="161"/>
      <c r="T20" s="161"/>
    </row>
    <row r="21" spans="1:20" x14ac:dyDescent="0.25">
      <c r="A21" s="168"/>
      <c r="B21" s="184"/>
      <c r="C21" s="267"/>
      <c r="D21" s="185">
        <f>D19-BS!$H$53</f>
        <v>0</v>
      </c>
      <c r="E21" s="292"/>
      <c r="F21" s="293"/>
      <c r="G21" s="185">
        <f>G19-BS!$G$53</f>
        <v>0</v>
      </c>
      <c r="H21" s="293"/>
      <c r="I21" s="293"/>
      <c r="J21" s="293"/>
      <c r="K21" s="53"/>
      <c r="L21" s="294"/>
      <c r="M21" s="3"/>
      <c r="N21" s="161"/>
      <c r="O21" s="3"/>
      <c r="P21" s="3"/>
      <c r="Q21" s="3"/>
      <c r="R21" s="3"/>
      <c r="S21" s="3"/>
      <c r="T21" s="3"/>
    </row>
    <row r="22" spans="1:20" x14ac:dyDescent="0.25">
      <c r="A22" s="3"/>
      <c r="B22" s="3"/>
      <c r="C22" s="26"/>
      <c r="D22" s="26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x14ac:dyDescent="0.25">
      <c r="A23" s="3"/>
      <c r="B23" s="295" t="s">
        <v>463</v>
      </c>
      <c r="C23" s="296"/>
      <c r="D23" s="297"/>
      <c r="E23" s="297"/>
      <c r="F23" s="297"/>
      <c r="G23" s="297"/>
      <c r="H23" s="297"/>
      <c r="I23" s="297"/>
      <c r="J23" s="297"/>
      <c r="K23" s="297"/>
      <c r="L23" s="297"/>
      <c r="M23" s="3"/>
      <c r="N23" s="3"/>
      <c r="O23" s="3"/>
      <c r="P23" s="3"/>
      <c r="Q23" s="3"/>
      <c r="R23" s="3"/>
      <c r="S23" s="3"/>
      <c r="T23" s="3"/>
    </row>
    <row r="24" spans="1:20" ht="150" customHeight="1" x14ac:dyDescent="0.25">
      <c r="A24" s="269"/>
      <c r="B24" s="360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"/>
      <c r="N24" s="269"/>
      <c r="O24" s="3"/>
      <c r="P24" s="3"/>
      <c r="Q24" s="3"/>
      <c r="R24" s="3"/>
      <c r="S24" s="3"/>
      <c r="T24" s="3"/>
    </row>
    <row r="25" spans="1:20" x14ac:dyDescent="0.25">
      <c r="A25" s="3"/>
      <c r="B25" s="3"/>
      <c r="C25" s="26"/>
      <c r="D25" s="26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x14ac:dyDescent="0.25">
      <c r="A26" s="3"/>
      <c r="B26" s="3"/>
      <c r="C26" s="26"/>
      <c r="D26" s="26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x14ac:dyDescent="0.25">
      <c r="A27" s="3"/>
      <c r="B27" s="3"/>
      <c r="C27" s="26"/>
      <c r="D27" s="26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x14ac:dyDescent="0.25">
      <c r="A28" s="3"/>
      <c r="B28" s="3"/>
      <c r="C28" s="26"/>
      <c r="D28" s="26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x14ac:dyDescent="0.25">
      <c r="A29" s="3"/>
      <c r="B29" s="3"/>
      <c r="C29" s="26"/>
      <c r="D29" s="26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x14ac:dyDescent="0.25">
      <c r="A30" s="3"/>
      <c r="B30" s="3"/>
      <c r="C30" s="26"/>
      <c r="D30" s="26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x14ac:dyDescent="0.25">
      <c r="A31" s="3"/>
      <c r="B31" s="3"/>
      <c r="C31" s="26"/>
      <c r="D31" s="26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x14ac:dyDescent="0.25">
      <c r="A32" s="3"/>
      <c r="B32" s="3"/>
      <c r="C32" s="26"/>
      <c r="D32" s="26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x14ac:dyDescent="0.25">
      <c r="A33" s="3"/>
      <c r="B33" s="3"/>
      <c r="C33" s="26"/>
      <c r="D33" s="26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x14ac:dyDescent="0.25">
      <c r="A34" s="3"/>
      <c r="B34" s="3"/>
      <c r="C34" s="26"/>
      <c r="D34" s="26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x14ac:dyDescent="0.25">
      <c r="A35" s="3"/>
      <c r="B35" s="3"/>
      <c r="C35" s="26"/>
      <c r="D35" s="26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x14ac:dyDescent="0.25">
      <c r="A36" s="3"/>
      <c r="B36" s="3"/>
      <c r="C36" s="26"/>
      <c r="D36" s="26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x14ac:dyDescent="0.25">
      <c r="A37" s="3"/>
      <c r="B37" s="3"/>
      <c r="C37" s="26"/>
      <c r="D37" s="26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x14ac:dyDescent="0.25">
      <c r="A38" s="3"/>
      <c r="B38" s="3"/>
      <c r="C38" s="26"/>
      <c r="D38" s="26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x14ac:dyDescent="0.25">
      <c r="A39" s="3"/>
      <c r="B39" s="3"/>
      <c r="C39" s="26"/>
      <c r="D39" s="26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x14ac:dyDescent="0.25">
      <c r="A40" s="3"/>
      <c r="B40" s="3"/>
      <c r="C40" s="26"/>
      <c r="D40" s="26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x14ac:dyDescent="0.25">
      <c r="A41" s="3"/>
      <c r="B41" s="3"/>
      <c r="C41" s="26"/>
      <c r="D41" s="26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x14ac:dyDescent="0.25">
      <c r="A42" s="3"/>
      <c r="B42" s="3"/>
      <c r="C42" s="26"/>
      <c r="D42" s="26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x14ac:dyDescent="0.25">
      <c r="A43" s="3"/>
      <c r="B43" s="3"/>
      <c r="C43" s="26"/>
      <c r="D43" s="26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x14ac:dyDescent="0.25">
      <c r="A44" s="3"/>
      <c r="B44" s="3"/>
      <c r="C44" s="26"/>
      <c r="D44" s="26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x14ac:dyDescent="0.25">
      <c r="A45" s="3"/>
      <c r="B45" s="3"/>
      <c r="C45" s="26"/>
      <c r="D45" s="26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x14ac:dyDescent="0.25">
      <c r="A46" s="3"/>
      <c r="B46" s="3"/>
      <c r="C46" s="26"/>
      <c r="D46" s="26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x14ac:dyDescent="0.25">
      <c r="A47" s="3"/>
      <c r="B47" s="3"/>
      <c r="C47" s="26"/>
      <c r="D47" s="26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x14ac:dyDescent="0.25">
      <c r="A48" s="3"/>
      <c r="B48" s="3"/>
      <c r="C48" s="26"/>
      <c r="D48" s="26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x14ac:dyDescent="0.25">
      <c r="A49" s="3"/>
      <c r="B49" s="3"/>
      <c r="C49" s="2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x14ac:dyDescent="0.25">
      <c r="A50" s="3"/>
      <c r="B50" s="3"/>
      <c r="C50" s="26"/>
      <c r="D50" s="26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x14ac:dyDescent="0.25">
      <c r="A51" s="3"/>
      <c r="B51" s="3"/>
      <c r="C51" s="26"/>
      <c r="D51" s="26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x14ac:dyDescent="0.25">
      <c r="A52" s="3"/>
      <c r="B52" s="3"/>
      <c r="C52" s="26"/>
      <c r="D52" s="26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x14ac:dyDescent="0.25">
      <c r="A53" s="3"/>
      <c r="B53" s="3"/>
      <c r="C53" s="26"/>
      <c r="D53" s="26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x14ac:dyDescent="0.25">
      <c r="A54" s="3"/>
      <c r="B54" s="3"/>
      <c r="C54" s="26"/>
      <c r="D54" s="26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x14ac:dyDescent="0.25">
      <c r="A55" s="3"/>
      <c r="B55" s="3"/>
      <c r="C55" s="26"/>
      <c r="D55" s="26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x14ac:dyDescent="0.25">
      <c r="A56" s="3"/>
      <c r="B56" s="3"/>
      <c r="C56" s="26"/>
      <c r="D56" s="26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x14ac:dyDescent="0.25">
      <c r="A57" s="3"/>
      <c r="B57" s="3"/>
      <c r="C57" s="26"/>
      <c r="D57" s="26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x14ac:dyDescent="0.25">
      <c r="A58" s="250"/>
      <c r="B58" s="250"/>
      <c r="C58" s="26"/>
      <c r="D58" s="26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</sheetData>
  <sheetProtection password="CF7A" sheet="1" objects="1" scenarios="1"/>
  <mergeCells count="1">
    <mergeCell ref="B24:L24"/>
  </mergeCells>
  <dataValidations count="1">
    <dataValidation type="list" allowBlank="1" showInputMessage="1" showErrorMessage="1" errorTitle="Napaka" error="Vpisana vrednost ni pravilna!" promptTitle="Obdobje plačila" prompt="Izberite ustrezno obdobje plačila za vpisano posojilo" sqref="I8:I18">
      <formula1>INDIRECT("Table4[ObdobjePLAC]")</formula1>
    </dataValidation>
  </dataValidations>
  <hyperlinks>
    <hyperlink ref="N1" location="BS!F53" display="Pojdi na Bilanco stanja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&amp;L&amp;F&amp;C&amp;A&amp;R&amp;P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OP049">
    <pageSetUpPr fitToPage="1"/>
  </sheetPr>
  <dimension ref="A1:AH45"/>
  <sheetViews>
    <sheetView showGridLines="0" showZeros="0" zoomScaleNormal="100" workbookViewId="0">
      <selection activeCell="A2" sqref="A2"/>
    </sheetView>
  </sheetViews>
  <sheetFormatPr defaultRowHeight="15" x14ac:dyDescent="0.25"/>
  <cols>
    <col min="1" max="1" width="3.7109375" customWidth="1"/>
    <col min="2" max="2" width="20.7109375" customWidth="1"/>
    <col min="3" max="3" width="10.7109375" customWidth="1"/>
    <col min="4" max="4" width="14.7109375" customWidth="1"/>
    <col min="5" max="5" width="13.7109375" customWidth="1"/>
    <col min="6" max="6" width="14.7109375" customWidth="1"/>
    <col min="7" max="8" width="13.7109375" customWidth="1"/>
    <col min="9" max="12" width="12.7109375" customWidth="1"/>
    <col min="13" max="13" width="13.5703125" customWidth="1"/>
    <col min="14" max="14" width="13.7109375" customWidth="1"/>
    <col min="15" max="15" width="2.7109375" customWidth="1"/>
    <col min="16" max="16" width="21.42578125" customWidth="1"/>
    <col min="17" max="21" width="11.42578125" customWidth="1"/>
  </cols>
  <sheetData>
    <row r="1" spans="1:34" x14ac:dyDescent="0.25">
      <c r="A1" s="32">
        <f>NazivPoslovnegaSubjekta</f>
        <v>0</v>
      </c>
      <c r="B1" s="161"/>
      <c r="C1" s="3"/>
      <c r="D1" s="3"/>
      <c r="E1" s="26"/>
      <c r="F1" s="251"/>
      <c r="G1" s="3"/>
      <c r="H1" s="3"/>
      <c r="I1" s="3"/>
      <c r="J1" s="3"/>
      <c r="K1" s="26"/>
      <c r="L1" s="26"/>
      <c r="M1" s="26"/>
      <c r="N1" s="26" t="s">
        <v>95</v>
      </c>
      <c r="O1" s="51"/>
      <c r="P1" s="162" t="s">
        <v>447</v>
      </c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21" x14ac:dyDescent="0.35">
      <c r="A2" s="3"/>
      <c r="B2" s="3"/>
      <c r="C2" s="3"/>
      <c r="D2" s="3"/>
      <c r="E2" s="3"/>
      <c r="F2" s="3"/>
      <c r="G2" s="164" t="s">
        <v>550</v>
      </c>
      <c r="H2" s="3"/>
      <c r="I2" s="3"/>
      <c r="J2" s="3"/>
      <c r="K2" s="3"/>
      <c r="L2" s="3"/>
      <c r="M2" s="26"/>
      <c r="N2" s="166" t="s">
        <v>51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x14ac:dyDescent="0.25">
      <c r="A3" s="167"/>
      <c r="B3" s="167"/>
      <c r="C3" s="167"/>
      <c r="D3" s="167"/>
      <c r="E3" s="167"/>
      <c r="F3" s="167"/>
      <c r="G3" s="208" t="str">
        <f>CONCATENATE("Stanje na dan  ",TEXT(ObdobjePorocanjaDo,"dd.MM.yyyy"))</f>
        <v>Stanje na dan  00.01.1900</v>
      </c>
      <c r="H3" s="167"/>
      <c r="I3" s="167"/>
      <c r="J3" s="167"/>
      <c r="K3" s="167"/>
      <c r="L3" s="167"/>
      <c r="M3" s="167"/>
      <c r="N3" s="68" t="s">
        <v>90</v>
      </c>
      <c r="O3" s="3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</row>
    <row r="4" spans="1:34" x14ac:dyDescent="0.25">
      <c r="A4" s="167"/>
      <c r="B4" s="167"/>
      <c r="C4" s="167"/>
      <c r="D4" s="167"/>
      <c r="E4" s="167"/>
      <c r="F4" s="167"/>
      <c r="G4" s="200"/>
      <c r="H4" s="167"/>
      <c r="I4" s="167"/>
      <c r="J4" s="167"/>
      <c r="K4" s="167"/>
      <c r="L4" s="167"/>
      <c r="M4" s="167"/>
      <c r="N4" s="26"/>
      <c r="O4" s="3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</row>
    <row r="5" spans="1:34" x14ac:dyDescent="0.25">
      <c r="A5" s="16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6"/>
      <c r="N5" s="26"/>
      <c r="O5" s="3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</row>
    <row r="6" spans="1:34" x14ac:dyDescent="0.25">
      <c r="A6" s="32"/>
      <c r="B6" s="298"/>
      <c r="C6" s="279" t="s">
        <v>507</v>
      </c>
      <c r="D6" s="279"/>
      <c r="E6" s="279" t="s">
        <v>522</v>
      </c>
      <c r="F6" s="211">
        <f>ObdobjePorocanjaDo</f>
        <v>0</v>
      </c>
      <c r="G6" s="279"/>
      <c r="H6" s="279"/>
      <c r="I6" s="279" t="s">
        <v>523</v>
      </c>
      <c r="J6" s="279" t="s">
        <v>523</v>
      </c>
      <c r="K6" s="279" t="s">
        <v>523</v>
      </c>
      <c r="L6" s="279" t="s">
        <v>523</v>
      </c>
      <c r="M6" s="279" t="s">
        <v>523</v>
      </c>
      <c r="N6" s="279"/>
      <c r="O6" s="3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</row>
    <row r="7" spans="1:34" x14ac:dyDescent="0.25">
      <c r="A7" s="281" t="s">
        <v>512</v>
      </c>
      <c r="B7" s="281" t="s">
        <v>551</v>
      </c>
      <c r="C7" s="282" t="s">
        <v>514</v>
      </c>
      <c r="D7" s="282" t="s">
        <v>525</v>
      </c>
      <c r="E7" s="282" t="s">
        <v>526</v>
      </c>
      <c r="F7" s="282" t="s">
        <v>527</v>
      </c>
      <c r="G7" s="282" t="s">
        <v>528</v>
      </c>
      <c r="H7" s="282" t="s">
        <v>523</v>
      </c>
      <c r="I7" s="282" t="s">
        <v>529</v>
      </c>
      <c r="J7" s="282" t="s">
        <v>530</v>
      </c>
      <c r="K7" s="282" t="s">
        <v>531</v>
      </c>
      <c r="L7" s="282" t="s">
        <v>532</v>
      </c>
      <c r="M7" s="282" t="s">
        <v>533</v>
      </c>
      <c r="N7" s="282" t="s">
        <v>534</v>
      </c>
      <c r="O7" s="161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</row>
    <row r="8" spans="1:34" x14ac:dyDescent="0.25">
      <c r="A8" s="213">
        <v>1</v>
      </c>
      <c r="B8" s="214"/>
      <c r="C8" s="215"/>
      <c r="D8" s="193"/>
      <c r="E8" s="193"/>
      <c r="F8" s="255">
        <f>D8-E8</f>
        <v>0</v>
      </c>
      <c r="G8" s="193"/>
      <c r="H8" s="255">
        <f>SUM(I8:M8)</f>
        <v>0</v>
      </c>
      <c r="I8" s="193"/>
      <c r="J8" s="193"/>
      <c r="K8" s="193"/>
      <c r="L8" s="256"/>
      <c r="M8" s="256"/>
      <c r="N8" s="257">
        <f>F8-G8-H8</f>
        <v>0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x14ac:dyDescent="0.25">
      <c r="A9" s="221">
        <v>2</v>
      </c>
      <c r="B9" s="222"/>
      <c r="C9" s="223"/>
      <c r="D9" s="194"/>
      <c r="E9" s="194"/>
      <c r="F9" s="258">
        <f t="shared" ref="F9:F18" si="0">D9-E9</f>
        <v>0</v>
      </c>
      <c r="G9" s="194"/>
      <c r="H9" s="258">
        <f t="shared" ref="H9:H18" si="1">SUM(I9:M9)</f>
        <v>0</v>
      </c>
      <c r="I9" s="194"/>
      <c r="J9" s="194"/>
      <c r="K9" s="194"/>
      <c r="L9" s="259"/>
      <c r="M9" s="259"/>
      <c r="N9" s="260">
        <f t="shared" ref="N9:N18" si="2">F9-G9-H9</f>
        <v>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x14ac:dyDescent="0.25">
      <c r="A10" s="221">
        <v>3</v>
      </c>
      <c r="B10" s="222"/>
      <c r="C10" s="223"/>
      <c r="D10" s="194"/>
      <c r="E10" s="194"/>
      <c r="F10" s="258">
        <f t="shared" si="0"/>
        <v>0</v>
      </c>
      <c r="G10" s="194"/>
      <c r="H10" s="258">
        <f t="shared" si="1"/>
        <v>0</v>
      </c>
      <c r="I10" s="194"/>
      <c r="J10" s="194"/>
      <c r="K10" s="194"/>
      <c r="L10" s="259"/>
      <c r="M10" s="259"/>
      <c r="N10" s="260">
        <f t="shared" si="2"/>
        <v>0</v>
      </c>
      <c r="O10" s="3"/>
      <c r="P10" s="299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x14ac:dyDescent="0.25">
      <c r="A11" s="221">
        <v>4</v>
      </c>
      <c r="B11" s="222"/>
      <c r="C11" s="223"/>
      <c r="D11" s="194"/>
      <c r="E11" s="194"/>
      <c r="F11" s="258">
        <f t="shared" si="0"/>
        <v>0</v>
      </c>
      <c r="G11" s="194"/>
      <c r="H11" s="258">
        <f t="shared" si="1"/>
        <v>0</v>
      </c>
      <c r="I11" s="194"/>
      <c r="J11" s="194"/>
      <c r="K11" s="194"/>
      <c r="L11" s="259"/>
      <c r="M11" s="259"/>
      <c r="N11" s="260">
        <f t="shared" si="2"/>
        <v>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x14ac:dyDescent="0.25">
      <c r="A12" s="221">
        <v>5</v>
      </c>
      <c r="B12" s="222"/>
      <c r="C12" s="223"/>
      <c r="D12" s="194"/>
      <c r="E12" s="194"/>
      <c r="F12" s="258">
        <f t="shared" si="0"/>
        <v>0</v>
      </c>
      <c r="G12" s="194"/>
      <c r="H12" s="258">
        <f t="shared" si="1"/>
        <v>0</v>
      </c>
      <c r="I12" s="194"/>
      <c r="J12" s="194"/>
      <c r="K12" s="194"/>
      <c r="L12" s="259"/>
      <c r="M12" s="259"/>
      <c r="N12" s="260">
        <f t="shared" si="2"/>
        <v>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x14ac:dyDescent="0.25">
      <c r="A13" s="221">
        <v>6</v>
      </c>
      <c r="B13" s="222"/>
      <c r="C13" s="223"/>
      <c r="D13" s="194"/>
      <c r="E13" s="194"/>
      <c r="F13" s="258">
        <f t="shared" si="0"/>
        <v>0</v>
      </c>
      <c r="G13" s="194"/>
      <c r="H13" s="258">
        <f t="shared" si="1"/>
        <v>0</v>
      </c>
      <c r="I13" s="194"/>
      <c r="J13" s="194"/>
      <c r="K13" s="194"/>
      <c r="L13" s="259"/>
      <c r="M13" s="259"/>
      <c r="N13" s="260">
        <f t="shared" si="2"/>
        <v>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x14ac:dyDescent="0.25">
      <c r="A14" s="221">
        <v>7</v>
      </c>
      <c r="B14" s="222"/>
      <c r="C14" s="223"/>
      <c r="D14" s="194"/>
      <c r="E14" s="194"/>
      <c r="F14" s="258">
        <f t="shared" si="0"/>
        <v>0</v>
      </c>
      <c r="G14" s="194"/>
      <c r="H14" s="258">
        <f t="shared" si="1"/>
        <v>0</v>
      </c>
      <c r="I14" s="194"/>
      <c r="J14" s="194"/>
      <c r="K14" s="194"/>
      <c r="L14" s="259"/>
      <c r="M14" s="259"/>
      <c r="N14" s="260">
        <f t="shared" si="2"/>
        <v>0</v>
      </c>
      <c r="O14" s="16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x14ac:dyDescent="0.25">
      <c r="A15" s="221">
        <v>8</v>
      </c>
      <c r="B15" s="222"/>
      <c r="C15" s="223"/>
      <c r="D15" s="194"/>
      <c r="E15" s="194"/>
      <c r="F15" s="258">
        <f t="shared" si="0"/>
        <v>0</v>
      </c>
      <c r="G15" s="194"/>
      <c r="H15" s="258">
        <f t="shared" si="1"/>
        <v>0</v>
      </c>
      <c r="I15" s="194"/>
      <c r="J15" s="194"/>
      <c r="K15" s="194"/>
      <c r="L15" s="259"/>
      <c r="M15" s="259"/>
      <c r="N15" s="260">
        <f t="shared" si="2"/>
        <v>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x14ac:dyDescent="0.25">
      <c r="A16" s="221">
        <v>9</v>
      </c>
      <c r="B16" s="222"/>
      <c r="C16" s="223"/>
      <c r="D16" s="194"/>
      <c r="E16" s="194"/>
      <c r="F16" s="258">
        <f t="shared" si="0"/>
        <v>0</v>
      </c>
      <c r="G16" s="194"/>
      <c r="H16" s="258">
        <f t="shared" si="1"/>
        <v>0</v>
      </c>
      <c r="I16" s="194"/>
      <c r="J16" s="194"/>
      <c r="K16" s="194"/>
      <c r="L16" s="259"/>
      <c r="M16" s="259"/>
      <c r="N16" s="260">
        <f t="shared" si="2"/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x14ac:dyDescent="0.25">
      <c r="A17" s="221">
        <v>10</v>
      </c>
      <c r="B17" s="222"/>
      <c r="C17" s="223"/>
      <c r="D17" s="194"/>
      <c r="E17" s="194"/>
      <c r="F17" s="258">
        <f t="shared" si="0"/>
        <v>0</v>
      </c>
      <c r="G17" s="194"/>
      <c r="H17" s="258">
        <f t="shared" si="1"/>
        <v>0</v>
      </c>
      <c r="I17" s="194"/>
      <c r="J17" s="194"/>
      <c r="K17" s="194"/>
      <c r="L17" s="259"/>
      <c r="M17" s="259"/>
      <c r="N17" s="260">
        <f t="shared" si="2"/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x14ac:dyDescent="0.25">
      <c r="A18" s="221">
        <v>11</v>
      </c>
      <c r="B18" s="177" t="s">
        <v>520</v>
      </c>
      <c r="C18" s="230"/>
      <c r="D18" s="224"/>
      <c r="E18" s="224"/>
      <c r="F18" s="225">
        <f t="shared" si="0"/>
        <v>0</v>
      </c>
      <c r="G18" s="224"/>
      <c r="H18" s="225">
        <f t="shared" si="1"/>
        <v>0</v>
      </c>
      <c r="I18" s="224"/>
      <c r="J18" s="224"/>
      <c r="K18" s="224"/>
      <c r="L18" s="261"/>
      <c r="M18" s="261"/>
      <c r="N18" s="262">
        <f t="shared" si="2"/>
        <v>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x14ac:dyDescent="0.25">
      <c r="A19" s="263"/>
      <c r="B19" s="264" t="s">
        <v>462</v>
      </c>
      <c r="C19" s="285"/>
      <c r="D19" s="266">
        <f t="shared" ref="D19:N19" si="3">ROUND(SUM(D8:D18),2)</f>
        <v>0</v>
      </c>
      <c r="E19" s="266">
        <f t="shared" si="3"/>
        <v>0</v>
      </c>
      <c r="F19" s="266">
        <f t="shared" si="3"/>
        <v>0</v>
      </c>
      <c r="G19" s="266">
        <f t="shared" si="3"/>
        <v>0</v>
      </c>
      <c r="H19" s="266">
        <f t="shared" si="3"/>
        <v>0</v>
      </c>
      <c r="I19" s="266">
        <f t="shared" si="3"/>
        <v>0</v>
      </c>
      <c r="J19" s="266">
        <f t="shared" si="3"/>
        <v>0</v>
      </c>
      <c r="K19" s="266">
        <f t="shared" si="3"/>
        <v>0</v>
      </c>
      <c r="L19" s="266">
        <f t="shared" si="3"/>
        <v>0</v>
      </c>
      <c r="M19" s="266">
        <f t="shared" si="3"/>
        <v>0</v>
      </c>
      <c r="N19" s="266">
        <f t="shared" si="3"/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x14ac:dyDescent="0.25">
      <c r="A20" s="287"/>
      <c r="B20" s="288"/>
      <c r="C20" s="289"/>
      <c r="D20" s="300"/>
      <c r="E20" s="300"/>
      <c r="F20" s="240">
        <f>IF(F19-BS!$G$57=0,,"Neusklajeno z BS!")</f>
        <v>0</v>
      </c>
      <c r="G20" s="300"/>
      <c r="H20" s="300"/>
      <c r="I20" s="300"/>
      <c r="J20" s="300"/>
      <c r="K20" s="300"/>
      <c r="L20" s="300"/>
      <c r="M20" s="300"/>
      <c r="N20" s="300"/>
      <c r="O20" s="3"/>
      <c r="P20" s="3"/>
      <c r="Q20" s="3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3"/>
      <c r="AD20" s="3"/>
      <c r="AE20" s="3"/>
      <c r="AF20" s="3"/>
      <c r="AG20" s="3"/>
      <c r="AH20" s="3"/>
    </row>
    <row r="21" spans="1:34" x14ac:dyDescent="0.25">
      <c r="A21" s="301"/>
      <c r="B21" s="184"/>
      <c r="C21" s="267"/>
      <c r="D21" s="186"/>
      <c r="E21" s="186"/>
      <c r="F21" s="268">
        <f>F19-BS!$G$57</f>
        <v>0</v>
      </c>
      <c r="G21" s="186"/>
      <c r="H21" s="186"/>
      <c r="I21" s="186"/>
      <c r="J21" s="186"/>
      <c r="K21" s="186"/>
      <c r="L21" s="186"/>
      <c r="M21" s="186"/>
      <c r="N21" s="186"/>
      <c r="O21" s="3"/>
      <c r="P21" s="3"/>
      <c r="Q21" s="3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3"/>
      <c r="AD21" s="3"/>
      <c r="AE21" s="3"/>
      <c r="AF21" s="3"/>
      <c r="AG21" s="3"/>
      <c r="AH21" s="3"/>
    </row>
    <row r="22" spans="1:34" x14ac:dyDescent="0.25">
      <c r="A22" s="3"/>
      <c r="B22" s="332">
        <f>IF(B24="",(IF((SUM(L8:M18)=0),0,"V primeru zapadlosti na 90 dni, v polje 'Pojasnilo' obvezno podajte obrazložitev")),"")</f>
        <v>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3"/>
      <c r="AD22" s="3"/>
      <c r="AE22" s="3"/>
      <c r="AF22" s="3"/>
      <c r="AG22" s="3"/>
      <c r="AH22" s="3"/>
    </row>
    <row r="23" spans="1:34" x14ac:dyDescent="0.25">
      <c r="A23" s="3"/>
      <c r="B23" s="32" t="s">
        <v>463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3"/>
      <c r="AD23" s="3"/>
      <c r="AE23" s="3"/>
      <c r="AF23" s="3"/>
      <c r="AG23" s="3"/>
      <c r="AH23" s="3"/>
    </row>
    <row r="24" spans="1:34" ht="150" customHeight="1" x14ac:dyDescent="0.25">
      <c r="A24" s="249"/>
      <c r="B24" s="359"/>
      <c r="C24" s="359"/>
      <c r="D24" s="359"/>
      <c r="E24" s="359"/>
      <c r="F24" s="359"/>
      <c r="G24" s="359"/>
      <c r="H24" s="359"/>
      <c r="I24" s="359"/>
      <c r="J24" s="359"/>
      <c r="K24" s="359"/>
      <c r="L24" s="359"/>
      <c r="M24" s="359"/>
      <c r="N24" s="359"/>
      <c r="O24" s="3"/>
      <c r="P24" s="269"/>
      <c r="Q24" s="269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3"/>
      <c r="AD24" s="3"/>
      <c r="AE24" s="3"/>
      <c r="AF24" s="3"/>
      <c r="AG24" s="3"/>
      <c r="AH24" s="3"/>
    </row>
    <row r="25" spans="1:3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3"/>
      <c r="AD25" s="3"/>
      <c r="AE25" s="3"/>
      <c r="AF25" s="3"/>
      <c r="AG25" s="3"/>
      <c r="AH25" s="3"/>
    </row>
    <row r="26" spans="1:3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3"/>
      <c r="AD26" s="3"/>
      <c r="AE26" s="3"/>
      <c r="AF26" s="3"/>
      <c r="AG26" s="3"/>
      <c r="AH26" s="3"/>
    </row>
    <row r="27" spans="1:3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3"/>
      <c r="AD27" s="3"/>
      <c r="AE27" s="3"/>
      <c r="AF27" s="3"/>
      <c r="AG27" s="3"/>
      <c r="AH27" s="3"/>
    </row>
    <row r="28" spans="1:3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3"/>
      <c r="AD28" s="3"/>
      <c r="AE28" s="3"/>
      <c r="AF28" s="3"/>
      <c r="AG28" s="3"/>
      <c r="AH28" s="3"/>
    </row>
    <row r="29" spans="1:3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3"/>
      <c r="AD29" s="3"/>
      <c r="AE29" s="3"/>
      <c r="AF29" s="3"/>
      <c r="AG29" s="3"/>
      <c r="AH29" s="3"/>
    </row>
    <row r="30" spans="1:3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3"/>
      <c r="AD30" s="3"/>
      <c r="AE30" s="3"/>
      <c r="AF30" s="3"/>
      <c r="AG30" s="3"/>
      <c r="AH30" s="3"/>
    </row>
    <row r="31" spans="1:3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3"/>
      <c r="AD31" s="3"/>
      <c r="AE31" s="3"/>
      <c r="AF31" s="3"/>
      <c r="AG31" s="3"/>
      <c r="AH31" s="3"/>
    </row>
    <row r="32" spans="1:34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3"/>
      <c r="AD32" s="3"/>
      <c r="AE32" s="3"/>
      <c r="AF32" s="3"/>
      <c r="AG32" s="3"/>
      <c r="AH32" s="3"/>
    </row>
    <row r="33" spans="1:34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3"/>
      <c r="AD33" s="3"/>
      <c r="AE33" s="3"/>
      <c r="AF33" s="3"/>
      <c r="AG33" s="3"/>
      <c r="AH33" s="3"/>
    </row>
    <row r="34" spans="1:34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3"/>
      <c r="AD34" s="3"/>
      <c r="AE34" s="3"/>
      <c r="AF34" s="3"/>
      <c r="AG34" s="3"/>
      <c r="AH34" s="3"/>
    </row>
    <row r="35" spans="1:34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3"/>
      <c r="AD35" s="3"/>
      <c r="AE35" s="3"/>
      <c r="AF35" s="3"/>
      <c r="AG35" s="3"/>
      <c r="AH35" s="3"/>
    </row>
    <row r="36" spans="1:3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3"/>
      <c r="AD36" s="3"/>
      <c r="AE36" s="3"/>
      <c r="AF36" s="3"/>
      <c r="AG36" s="3"/>
      <c r="AH36" s="3"/>
    </row>
    <row r="37" spans="1:3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3"/>
      <c r="AD37" s="3"/>
      <c r="AE37" s="3"/>
      <c r="AF37" s="3"/>
      <c r="AG37" s="3"/>
      <c r="AH37" s="3"/>
    </row>
    <row r="38" spans="1:3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3"/>
      <c r="AD38" s="3"/>
      <c r="AE38" s="3"/>
      <c r="AF38" s="3"/>
      <c r="AG38" s="3"/>
      <c r="AH38" s="3"/>
    </row>
    <row r="39" spans="1:3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3"/>
      <c r="AD39" s="3"/>
      <c r="AE39" s="3"/>
      <c r="AF39" s="3"/>
      <c r="AG39" s="3"/>
      <c r="AH39" s="3"/>
    </row>
    <row r="40" spans="1:3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3"/>
      <c r="AD40" s="3"/>
      <c r="AE40" s="3"/>
      <c r="AF40" s="3"/>
      <c r="AG40" s="3"/>
      <c r="AH40" s="3"/>
    </row>
    <row r="41" spans="1:3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3"/>
      <c r="AD41" s="3"/>
      <c r="AE41" s="3"/>
      <c r="AF41" s="3"/>
      <c r="AG41" s="3"/>
      <c r="AH41" s="3"/>
    </row>
    <row r="42" spans="1:3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3"/>
      <c r="AD42" s="3"/>
      <c r="AE42" s="3"/>
      <c r="AF42" s="3"/>
      <c r="AG42" s="3"/>
      <c r="AH42" s="3"/>
    </row>
    <row r="43" spans="1:3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3"/>
      <c r="AD43" s="3"/>
      <c r="AE43" s="3"/>
      <c r="AF43" s="3"/>
      <c r="AG43" s="3"/>
      <c r="AH43" s="3"/>
    </row>
    <row r="44" spans="1:3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3"/>
      <c r="AD44" s="3"/>
      <c r="AE44" s="3"/>
      <c r="AF44" s="3"/>
      <c r="AG44" s="3"/>
      <c r="AH44" s="3"/>
    </row>
    <row r="45" spans="1:3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3"/>
      <c r="AD45" s="3"/>
      <c r="AE45" s="3"/>
      <c r="AF45" s="3"/>
      <c r="AG45" s="3"/>
      <c r="AH45" s="3"/>
    </row>
  </sheetData>
  <sheetProtection password="CF7A" sheet="1" objects="1" scenarios="1"/>
  <mergeCells count="1">
    <mergeCell ref="B24:N24"/>
  </mergeCells>
  <hyperlinks>
    <hyperlink ref="P1" location="BS!F57" display="Pojdi na Bilanco stanja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&amp;L&amp;F&amp;C&amp;A&amp;R&amp;P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OP050">
    <pageSetUpPr fitToPage="1"/>
  </sheetPr>
  <dimension ref="A1:AI45"/>
  <sheetViews>
    <sheetView showGridLines="0" showZeros="0" zoomScaleNormal="100" workbookViewId="0"/>
  </sheetViews>
  <sheetFormatPr defaultRowHeight="15" x14ac:dyDescent="0.25"/>
  <cols>
    <col min="1" max="1" width="3.7109375" customWidth="1"/>
    <col min="2" max="2" width="20.7109375" customWidth="1"/>
    <col min="3" max="3" width="10.7109375" customWidth="1"/>
    <col min="4" max="4" width="14.7109375" customWidth="1"/>
    <col min="5" max="5" width="13.7109375" customWidth="1"/>
    <col min="6" max="6" width="14.7109375" customWidth="1"/>
    <col min="7" max="8" width="13.7109375" customWidth="1"/>
    <col min="9" max="12" width="12.7109375" customWidth="1"/>
    <col min="13" max="13" width="13.5703125" customWidth="1"/>
    <col min="14" max="14" width="13.7109375" customWidth="1"/>
    <col min="15" max="15" width="2.7109375" customWidth="1"/>
    <col min="16" max="16" width="21.28515625" customWidth="1"/>
    <col min="17" max="21" width="11.42578125" customWidth="1"/>
  </cols>
  <sheetData>
    <row r="1" spans="1:35" x14ac:dyDescent="0.25">
      <c r="A1" s="32">
        <f>NazivPoslovnegaSubjekta</f>
        <v>0</v>
      </c>
      <c r="B1" s="161"/>
      <c r="C1" s="3"/>
      <c r="D1" s="3"/>
      <c r="E1" s="26"/>
      <c r="F1" s="251"/>
      <c r="G1" s="3"/>
      <c r="H1" s="3"/>
      <c r="I1" s="3"/>
      <c r="J1" s="3"/>
      <c r="K1" s="26"/>
      <c r="L1" s="26"/>
      <c r="M1" s="26"/>
      <c r="N1" s="26" t="s">
        <v>95</v>
      </c>
      <c r="O1" s="51"/>
      <c r="P1" s="162" t="s">
        <v>447</v>
      </c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21" x14ac:dyDescent="0.35">
      <c r="A2" s="3"/>
      <c r="B2" s="3"/>
      <c r="C2" s="3"/>
      <c r="D2" s="3"/>
      <c r="E2" s="3"/>
      <c r="F2" s="3"/>
      <c r="G2" s="164" t="s">
        <v>552</v>
      </c>
      <c r="H2" s="3"/>
      <c r="I2" s="3"/>
      <c r="J2" s="3"/>
      <c r="K2" s="3"/>
      <c r="L2" s="3"/>
      <c r="M2" s="26"/>
      <c r="N2" s="166" t="s">
        <v>53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x14ac:dyDescent="0.25">
      <c r="A3" s="167"/>
      <c r="B3" s="167"/>
      <c r="C3" s="167"/>
      <c r="D3" s="167"/>
      <c r="E3" s="167"/>
      <c r="F3" s="167"/>
      <c r="G3" s="208" t="str">
        <f>CONCATENATE("Stanje na dan  ",TEXT(ObdobjePorocanjaDo,"dd.MM.yyyy"))</f>
        <v>Stanje na dan  00.01.1900</v>
      </c>
      <c r="H3" s="167"/>
      <c r="I3" s="167"/>
      <c r="J3" s="167"/>
      <c r="K3" s="167"/>
      <c r="L3" s="167"/>
      <c r="M3" s="167"/>
      <c r="N3" s="68" t="s">
        <v>90</v>
      </c>
      <c r="O3" s="3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</row>
    <row r="4" spans="1:35" x14ac:dyDescent="0.25">
      <c r="A4" s="167"/>
      <c r="B4" s="167"/>
      <c r="C4" s="167"/>
      <c r="D4" s="167"/>
      <c r="E4" s="167"/>
      <c r="F4" s="167"/>
      <c r="G4" s="200"/>
      <c r="H4" s="167"/>
      <c r="I4" s="167"/>
      <c r="J4" s="167"/>
      <c r="K4" s="167"/>
      <c r="L4" s="167"/>
      <c r="M4" s="167"/>
      <c r="N4" s="26"/>
      <c r="O4" s="3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</row>
    <row r="5" spans="1:35" x14ac:dyDescent="0.25">
      <c r="A5" s="16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6"/>
      <c r="N5" s="26"/>
      <c r="O5" s="3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</row>
    <row r="6" spans="1:35" x14ac:dyDescent="0.25">
      <c r="A6" s="32"/>
      <c r="B6" s="298"/>
      <c r="C6" s="279" t="s">
        <v>507</v>
      </c>
      <c r="D6" s="279"/>
      <c r="E6" s="279" t="s">
        <v>522</v>
      </c>
      <c r="F6" s="211">
        <f>ObdobjePorocanjaDo</f>
        <v>0</v>
      </c>
      <c r="G6" s="279"/>
      <c r="H6" s="279"/>
      <c r="I6" s="279" t="s">
        <v>523</v>
      </c>
      <c r="J6" s="279" t="s">
        <v>523</v>
      </c>
      <c r="K6" s="279" t="s">
        <v>523</v>
      </c>
      <c r="L6" s="279" t="s">
        <v>523</v>
      </c>
      <c r="M6" s="279" t="s">
        <v>523</v>
      </c>
      <c r="N6" s="279"/>
      <c r="O6" s="3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</row>
    <row r="7" spans="1:35" x14ac:dyDescent="0.25">
      <c r="A7" s="281" t="s">
        <v>512</v>
      </c>
      <c r="B7" s="281" t="s">
        <v>551</v>
      </c>
      <c r="C7" s="282" t="s">
        <v>514</v>
      </c>
      <c r="D7" s="282" t="s">
        <v>525</v>
      </c>
      <c r="E7" s="282" t="s">
        <v>526</v>
      </c>
      <c r="F7" s="282" t="s">
        <v>527</v>
      </c>
      <c r="G7" s="282" t="s">
        <v>528</v>
      </c>
      <c r="H7" s="282" t="s">
        <v>523</v>
      </c>
      <c r="I7" s="282" t="s">
        <v>529</v>
      </c>
      <c r="J7" s="282" t="s">
        <v>530</v>
      </c>
      <c r="K7" s="282" t="s">
        <v>531</v>
      </c>
      <c r="L7" s="282" t="s">
        <v>532</v>
      </c>
      <c r="M7" s="282" t="s">
        <v>533</v>
      </c>
      <c r="N7" s="282" t="s">
        <v>534</v>
      </c>
      <c r="O7" s="161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</row>
    <row r="8" spans="1:35" x14ac:dyDescent="0.25">
      <c r="A8" s="213">
        <v>1</v>
      </c>
      <c r="B8" s="214"/>
      <c r="C8" s="215"/>
      <c r="D8" s="193"/>
      <c r="E8" s="193"/>
      <c r="F8" s="255">
        <f>D8-E8</f>
        <v>0</v>
      </c>
      <c r="G8" s="193"/>
      <c r="H8" s="255">
        <f>SUM(I8:M8)</f>
        <v>0</v>
      </c>
      <c r="I8" s="193"/>
      <c r="J8" s="193"/>
      <c r="K8" s="193"/>
      <c r="L8" s="256"/>
      <c r="M8" s="256"/>
      <c r="N8" s="257">
        <f>F8-G8-H8</f>
        <v>0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x14ac:dyDescent="0.25">
      <c r="A9" s="221">
        <v>2</v>
      </c>
      <c r="B9" s="222"/>
      <c r="C9" s="223"/>
      <c r="D9" s="194"/>
      <c r="E9" s="194"/>
      <c r="F9" s="258">
        <f t="shared" ref="F9:F18" si="0">D9-E9</f>
        <v>0</v>
      </c>
      <c r="G9" s="194"/>
      <c r="H9" s="258">
        <f t="shared" ref="H9:H18" si="1">SUM(I9:M9)</f>
        <v>0</v>
      </c>
      <c r="I9" s="194"/>
      <c r="J9" s="194"/>
      <c r="K9" s="194"/>
      <c r="L9" s="259"/>
      <c r="M9" s="259"/>
      <c r="N9" s="260">
        <f t="shared" ref="N9:N18" si="2">F9-G9-H9</f>
        <v>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x14ac:dyDescent="0.25">
      <c r="A10" s="221">
        <v>3</v>
      </c>
      <c r="B10" s="222"/>
      <c r="C10" s="223"/>
      <c r="D10" s="194"/>
      <c r="E10" s="194"/>
      <c r="F10" s="258">
        <f t="shared" si="0"/>
        <v>0</v>
      </c>
      <c r="G10" s="194"/>
      <c r="H10" s="258">
        <f t="shared" si="1"/>
        <v>0</v>
      </c>
      <c r="I10" s="194"/>
      <c r="J10" s="194"/>
      <c r="K10" s="194"/>
      <c r="L10" s="259"/>
      <c r="M10" s="259"/>
      <c r="N10" s="260">
        <f t="shared" si="2"/>
        <v>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x14ac:dyDescent="0.25">
      <c r="A11" s="221">
        <v>4</v>
      </c>
      <c r="B11" s="222"/>
      <c r="C11" s="223"/>
      <c r="D11" s="194"/>
      <c r="E11" s="194"/>
      <c r="F11" s="258">
        <f t="shared" si="0"/>
        <v>0</v>
      </c>
      <c r="G11" s="194"/>
      <c r="H11" s="258">
        <f t="shared" si="1"/>
        <v>0</v>
      </c>
      <c r="I11" s="194"/>
      <c r="J11" s="194"/>
      <c r="K11" s="194"/>
      <c r="L11" s="259"/>
      <c r="M11" s="259"/>
      <c r="N11" s="260">
        <f t="shared" si="2"/>
        <v>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x14ac:dyDescent="0.25">
      <c r="A12" s="221">
        <v>5</v>
      </c>
      <c r="B12" s="222"/>
      <c r="C12" s="223"/>
      <c r="D12" s="194"/>
      <c r="E12" s="194"/>
      <c r="F12" s="258">
        <f t="shared" si="0"/>
        <v>0</v>
      </c>
      <c r="G12" s="194"/>
      <c r="H12" s="258">
        <f t="shared" si="1"/>
        <v>0</v>
      </c>
      <c r="I12" s="194"/>
      <c r="J12" s="194"/>
      <c r="K12" s="194"/>
      <c r="L12" s="259"/>
      <c r="M12" s="259"/>
      <c r="N12" s="260">
        <f t="shared" si="2"/>
        <v>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x14ac:dyDescent="0.25">
      <c r="A13" s="221">
        <v>6</v>
      </c>
      <c r="B13" s="222"/>
      <c r="C13" s="223"/>
      <c r="D13" s="194"/>
      <c r="E13" s="194"/>
      <c r="F13" s="258">
        <f t="shared" si="0"/>
        <v>0</v>
      </c>
      <c r="G13" s="194"/>
      <c r="H13" s="258">
        <f t="shared" si="1"/>
        <v>0</v>
      </c>
      <c r="I13" s="194"/>
      <c r="J13" s="194"/>
      <c r="K13" s="194"/>
      <c r="L13" s="259"/>
      <c r="M13" s="259"/>
      <c r="N13" s="260">
        <f t="shared" si="2"/>
        <v>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x14ac:dyDescent="0.25">
      <c r="A14" s="221">
        <v>7</v>
      </c>
      <c r="B14" s="222"/>
      <c r="C14" s="223"/>
      <c r="D14" s="194"/>
      <c r="E14" s="194"/>
      <c r="F14" s="258">
        <f t="shared" si="0"/>
        <v>0</v>
      </c>
      <c r="G14" s="194"/>
      <c r="H14" s="258">
        <f t="shared" si="1"/>
        <v>0</v>
      </c>
      <c r="I14" s="194"/>
      <c r="J14" s="194"/>
      <c r="K14" s="194"/>
      <c r="L14" s="259"/>
      <c r="M14" s="259"/>
      <c r="N14" s="260">
        <f t="shared" si="2"/>
        <v>0</v>
      </c>
      <c r="O14" s="16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x14ac:dyDescent="0.25">
      <c r="A15" s="221">
        <v>8</v>
      </c>
      <c r="B15" s="222"/>
      <c r="C15" s="223"/>
      <c r="D15" s="194"/>
      <c r="E15" s="194"/>
      <c r="F15" s="258">
        <f t="shared" si="0"/>
        <v>0</v>
      </c>
      <c r="G15" s="194"/>
      <c r="H15" s="258">
        <f t="shared" si="1"/>
        <v>0</v>
      </c>
      <c r="I15" s="194"/>
      <c r="J15" s="194"/>
      <c r="K15" s="194"/>
      <c r="L15" s="259"/>
      <c r="M15" s="259"/>
      <c r="N15" s="260">
        <f t="shared" si="2"/>
        <v>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x14ac:dyDescent="0.25">
      <c r="A16" s="221">
        <v>9</v>
      </c>
      <c r="B16" s="222"/>
      <c r="C16" s="223"/>
      <c r="D16" s="194"/>
      <c r="E16" s="194"/>
      <c r="F16" s="258">
        <f t="shared" si="0"/>
        <v>0</v>
      </c>
      <c r="G16" s="194"/>
      <c r="H16" s="258">
        <f t="shared" si="1"/>
        <v>0</v>
      </c>
      <c r="I16" s="194"/>
      <c r="J16" s="194"/>
      <c r="K16" s="194"/>
      <c r="L16" s="259"/>
      <c r="M16" s="259"/>
      <c r="N16" s="260">
        <f t="shared" si="2"/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x14ac:dyDescent="0.25">
      <c r="A17" s="221">
        <v>10</v>
      </c>
      <c r="B17" s="222"/>
      <c r="C17" s="223"/>
      <c r="D17" s="194"/>
      <c r="E17" s="194"/>
      <c r="F17" s="258">
        <f t="shared" si="0"/>
        <v>0</v>
      </c>
      <c r="G17" s="194"/>
      <c r="H17" s="258">
        <f t="shared" si="1"/>
        <v>0</v>
      </c>
      <c r="I17" s="194"/>
      <c r="J17" s="194"/>
      <c r="K17" s="194"/>
      <c r="L17" s="259"/>
      <c r="M17" s="259"/>
      <c r="N17" s="260">
        <f t="shared" si="2"/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x14ac:dyDescent="0.25">
      <c r="A18" s="221">
        <v>11</v>
      </c>
      <c r="B18" s="177" t="s">
        <v>520</v>
      </c>
      <c r="C18" s="230"/>
      <c r="D18" s="224"/>
      <c r="E18" s="224"/>
      <c r="F18" s="225">
        <f t="shared" si="0"/>
        <v>0</v>
      </c>
      <c r="G18" s="224"/>
      <c r="H18" s="225">
        <f t="shared" si="1"/>
        <v>0</v>
      </c>
      <c r="I18" s="224"/>
      <c r="J18" s="224"/>
      <c r="K18" s="224"/>
      <c r="L18" s="261"/>
      <c r="M18" s="261"/>
      <c r="N18" s="262">
        <f t="shared" si="2"/>
        <v>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x14ac:dyDescent="0.25">
      <c r="A19" s="263"/>
      <c r="B19" s="264" t="s">
        <v>462</v>
      </c>
      <c r="C19" s="285"/>
      <c r="D19" s="266">
        <f t="shared" ref="D19:N19" si="3">ROUND(SUM(D8:D18),2)</f>
        <v>0</v>
      </c>
      <c r="E19" s="266">
        <f t="shared" si="3"/>
        <v>0</v>
      </c>
      <c r="F19" s="266">
        <f t="shared" si="3"/>
        <v>0</v>
      </c>
      <c r="G19" s="266">
        <f t="shared" si="3"/>
        <v>0</v>
      </c>
      <c r="H19" s="266">
        <f t="shared" si="3"/>
        <v>0</v>
      </c>
      <c r="I19" s="266">
        <f t="shared" si="3"/>
        <v>0</v>
      </c>
      <c r="J19" s="266">
        <f t="shared" si="3"/>
        <v>0</v>
      </c>
      <c r="K19" s="266">
        <f t="shared" si="3"/>
        <v>0</v>
      </c>
      <c r="L19" s="266">
        <f t="shared" si="3"/>
        <v>0</v>
      </c>
      <c r="M19" s="266">
        <f t="shared" si="3"/>
        <v>0</v>
      </c>
      <c r="N19" s="266">
        <f t="shared" si="3"/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x14ac:dyDescent="0.25">
      <c r="A20" s="287"/>
      <c r="B20" s="288"/>
      <c r="C20" s="289"/>
      <c r="D20" s="300"/>
      <c r="E20" s="300"/>
      <c r="F20" s="240">
        <f>IF(F19-BS!$G$58=0,,"Neusklajeno z BS!")</f>
        <v>0</v>
      </c>
      <c r="G20" s="300"/>
      <c r="H20" s="300"/>
      <c r="I20" s="300"/>
      <c r="J20" s="300"/>
      <c r="K20" s="300"/>
      <c r="L20" s="300"/>
      <c r="M20" s="300"/>
      <c r="N20" s="300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x14ac:dyDescent="0.25">
      <c r="A21" s="301"/>
      <c r="B21" s="184"/>
      <c r="C21" s="267"/>
      <c r="D21" s="186"/>
      <c r="E21" s="186"/>
      <c r="F21" s="268">
        <f>F19-BS!$G$58</f>
        <v>0</v>
      </c>
      <c r="G21" s="186"/>
      <c r="H21" s="186"/>
      <c r="I21" s="186"/>
      <c r="J21" s="186"/>
      <c r="K21" s="186"/>
      <c r="L21" s="186"/>
      <c r="M21" s="186"/>
      <c r="N21" s="186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x14ac:dyDescent="0.25">
      <c r="A22" s="3"/>
      <c r="B22" s="332">
        <f>IF(B24="",(IF((SUM(L8:M18)=0),0,"V primeru zapadlosti na 90 dni, v polje 'Pojasnilo' obvezno podajte obrazložitev")),"")</f>
        <v>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3"/>
      <c r="AD22" s="3"/>
      <c r="AE22" s="3"/>
      <c r="AF22" s="3"/>
      <c r="AG22" s="3"/>
      <c r="AH22" s="3"/>
      <c r="AI22" s="3"/>
    </row>
    <row r="23" spans="1:35" x14ac:dyDescent="0.25">
      <c r="A23" s="3"/>
      <c r="B23" s="32" t="s">
        <v>463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3"/>
      <c r="AD23" s="3"/>
      <c r="AE23" s="3"/>
      <c r="AF23" s="3"/>
      <c r="AG23" s="3"/>
      <c r="AH23" s="3"/>
      <c r="AI23" s="3"/>
    </row>
    <row r="24" spans="1:35" ht="150" customHeight="1" x14ac:dyDescent="0.25">
      <c r="A24" s="249"/>
      <c r="B24" s="359"/>
      <c r="C24" s="359"/>
      <c r="D24" s="359"/>
      <c r="E24" s="359"/>
      <c r="F24" s="359"/>
      <c r="G24" s="359"/>
      <c r="H24" s="359"/>
      <c r="I24" s="359"/>
      <c r="J24" s="359"/>
      <c r="K24" s="359"/>
      <c r="L24" s="359"/>
      <c r="M24" s="359"/>
      <c r="N24" s="359"/>
      <c r="O24" s="3"/>
      <c r="P24" s="269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3"/>
      <c r="AD24" s="3"/>
      <c r="AE24" s="3"/>
      <c r="AF24" s="3"/>
      <c r="AG24" s="3"/>
      <c r="AH24" s="3"/>
      <c r="AI24" s="3"/>
    </row>
    <row r="25" spans="1:3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3"/>
      <c r="AD25" s="3"/>
      <c r="AE25" s="3"/>
      <c r="AF25" s="3"/>
      <c r="AG25" s="3"/>
      <c r="AH25" s="3"/>
      <c r="AI25" s="3"/>
    </row>
    <row r="26" spans="1:3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3"/>
      <c r="AD26" s="3"/>
      <c r="AE26" s="3"/>
      <c r="AF26" s="3"/>
      <c r="AG26" s="3"/>
      <c r="AH26" s="3"/>
      <c r="AI26" s="3"/>
    </row>
    <row r="27" spans="1:3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3"/>
      <c r="AD27" s="3"/>
      <c r="AE27" s="3"/>
      <c r="AF27" s="3"/>
      <c r="AG27" s="3"/>
      <c r="AH27" s="3"/>
      <c r="AI27" s="3"/>
    </row>
    <row r="28" spans="1:3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3"/>
      <c r="AD28" s="3"/>
      <c r="AE28" s="3"/>
      <c r="AF28" s="3"/>
      <c r="AG28" s="3"/>
      <c r="AH28" s="3"/>
      <c r="AI28" s="3"/>
    </row>
    <row r="29" spans="1:3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3"/>
      <c r="AD29" s="3"/>
      <c r="AE29" s="3"/>
      <c r="AF29" s="3"/>
      <c r="AG29" s="3"/>
      <c r="AH29" s="3"/>
      <c r="AI29" s="3"/>
    </row>
    <row r="30" spans="1:3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3"/>
      <c r="AD30" s="3"/>
      <c r="AE30" s="3"/>
      <c r="AF30" s="3"/>
      <c r="AG30" s="3"/>
      <c r="AH30" s="3"/>
      <c r="AI30" s="3"/>
    </row>
    <row r="31" spans="1:3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3"/>
      <c r="AD31" s="3"/>
      <c r="AE31" s="3"/>
      <c r="AF31" s="3"/>
      <c r="AG31" s="3"/>
      <c r="AH31" s="3"/>
      <c r="AI31" s="3"/>
    </row>
    <row r="32" spans="1:3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3"/>
      <c r="AD32" s="3"/>
      <c r="AE32" s="3"/>
      <c r="AF32" s="3"/>
      <c r="AG32" s="3"/>
      <c r="AH32" s="3"/>
      <c r="AI32" s="3"/>
    </row>
    <row r="33" spans="1:3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3"/>
      <c r="AD33" s="3"/>
      <c r="AE33" s="3"/>
      <c r="AF33" s="3"/>
      <c r="AG33" s="3"/>
      <c r="AH33" s="3"/>
      <c r="AI33" s="3"/>
    </row>
    <row r="34" spans="1:3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3"/>
      <c r="AD34" s="3"/>
      <c r="AE34" s="3"/>
      <c r="AF34" s="3"/>
      <c r="AG34" s="3"/>
      <c r="AH34" s="3"/>
      <c r="AI34" s="3"/>
    </row>
    <row r="35" spans="1:3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3"/>
      <c r="AD35" s="3"/>
      <c r="AE35" s="3"/>
      <c r="AF35" s="3"/>
      <c r="AG35" s="3"/>
      <c r="AH35" s="3"/>
      <c r="AI35" s="3"/>
    </row>
    <row r="36" spans="1:3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3"/>
      <c r="AD36" s="3"/>
      <c r="AE36" s="3"/>
      <c r="AF36" s="3"/>
      <c r="AG36" s="3"/>
      <c r="AH36" s="3"/>
      <c r="AI36" s="3"/>
    </row>
    <row r="37" spans="1:3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3"/>
      <c r="AD37" s="3"/>
      <c r="AE37" s="3"/>
      <c r="AF37" s="3"/>
      <c r="AG37" s="3"/>
      <c r="AH37" s="3"/>
      <c r="AI37" s="3"/>
    </row>
    <row r="38" spans="1:3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3"/>
      <c r="AD38" s="3"/>
      <c r="AE38" s="3"/>
      <c r="AF38" s="3"/>
      <c r="AG38" s="3"/>
      <c r="AH38" s="3"/>
      <c r="AI38" s="3"/>
    </row>
    <row r="39" spans="1:3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3"/>
      <c r="AD39" s="3"/>
      <c r="AE39" s="3"/>
      <c r="AF39" s="3"/>
      <c r="AG39" s="3"/>
      <c r="AH39" s="3"/>
      <c r="AI39" s="3"/>
    </row>
    <row r="40" spans="1:3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3"/>
      <c r="AD40" s="3"/>
      <c r="AE40" s="3"/>
      <c r="AF40" s="3"/>
      <c r="AG40" s="3"/>
      <c r="AH40" s="3"/>
      <c r="AI40" s="3"/>
    </row>
    <row r="41" spans="1:3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3"/>
      <c r="AD41" s="3"/>
      <c r="AE41" s="3"/>
      <c r="AF41" s="3"/>
      <c r="AG41" s="3"/>
      <c r="AH41" s="3"/>
      <c r="AI41" s="3"/>
    </row>
    <row r="42" spans="1:3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3"/>
      <c r="AD42" s="3"/>
      <c r="AE42" s="3"/>
      <c r="AF42" s="3"/>
      <c r="AG42" s="3"/>
      <c r="AH42" s="3"/>
      <c r="AI42" s="3"/>
    </row>
    <row r="43" spans="1:3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3"/>
      <c r="AD43" s="3"/>
      <c r="AE43" s="3"/>
      <c r="AF43" s="3"/>
      <c r="AG43" s="3"/>
      <c r="AH43" s="3"/>
      <c r="AI43" s="3"/>
    </row>
    <row r="44" spans="1:3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3"/>
      <c r="AD44" s="3"/>
      <c r="AE44" s="3"/>
      <c r="AF44" s="3"/>
      <c r="AG44" s="3"/>
      <c r="AH44" s="3"/>
      <c r="AI44" s="3"/>
    </row>
    <row r="45" spans="1:3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3"/>
      <c r="AD45" s="3"/>
      <c r="AE45" s="3"/>
      <c r="AF45" s="3"/>
      <c r="AG45" s="3"/>
      <c r="AH45" s="3"/>
      <c r="AI45" s="3"/>
    </row>
  </sheetData>
  <sheetProtection password="CF7A" sheet="1" objects="1" scenarios="1"/>
  <mergeCells count="1">
    <mergeCell ref="B24:N24"/>
  </mergeCells>
  <hyperlinks>
    <hyperlink ref="P1" location="BS!F58" display="Pojdi na Bilanco stanja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&amp;L&amp;F&amp;C&amp;A&amp;R&amp;P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OP051">
    <pageSetUpPr fitToPage="1"/>
  </sheetPr>
  <dimension ref="A1:H42"/>
  <sheetViews>
    <sheetView showGridLines="0" showZeros="0" zoomScaleNormal="100" workbookViewId="0">
      <selection activeCell="H1" sqref="H1"/>
    </sheetView>
  </sheetViews>
  <sheetFormatPr defaultRowHeight="15" x14ac:dyDescent="0.25"/>
  <cols>
    <col min="1" max="1" width="8.7109375" customWidth="1"/>
    <col min="2" max="2" width="47.7109375" customWidth="1"/>
    <col min="3" max="6" width="18.7109375" customWidth="1"/>
    <col min="7" max="7" width="2.7109375" customWidth="1"/>
    <col min="8" max="8" width="20.5703125" customWidth="1"/>
  </cols>
  <sheetData>
    <row r="1" spans="1:8" x14ac:dyDescent="0.25">
      <c r="A1" s="32">
        <f>NazivPoslovnegaSubjekta</f>
        <v>0</v>
      </c>
      <c r="B1" s="188"/>
      <c r="C1" s="161"/>
      <c r="D1" s="3"/>
      <c r="E1" s="3"/>
      <c r="F1" s="26" t="s">
        <v>95</v>
      </c>
      <c r="G1" s="51"/>
      <c r="H1" s="162" t="s">
        <v>447</v>
      </c>
    </row>
    <row r="2" spans="1:8" ht="21" x14ac:dyDescent="0.35">
      <c r="A2" s="3"/>
      <c r="B2" s="3"/>
      <c r="C2" s="61" t="s">
        <v>553</v>
      </c>
      <c r="D2" s="3"/>
      <c r="E2" s="3"/>
      <c r="F2" s="166" t="s">
        <v>55</v>
      </c>
      <c r="G2" s="3"/>
      <c r="H2" s="3"/>
    </row>
    <row r="3" spans="1:8" x14ac:dyDescent="0.25">
      <c r="A3" s="3"/>
      <c r="B3" s="3"/>
      <c r="C3" s="64" t="str">
        <f>CONCATENATE("Stanje na dan  ",TEXT(ObdobjePorocanjaDo,"dd.MM.yyyy"))</f>
        <v>Stanje na dan  00.01.1900</v>
      </c>
      <c r="D3" s="3"/>
      <c r="E3" s="3"/>
      <c r="F3" s="68" t="s">
        <v>90</v>
      </c>
      <c r="G3" s="3"/>
      <c r="H3" s="3"/>
    </row>
    <row r="4" spans="1:8" x14ac:dyDescent="0.25">
      <c r="A4" s="3"/>
      <c r="B4" s="3"/>
      <c r="C4" s="64"/>
      <c r="D4" s="3"/>
      <c r="E4" s="3"/>
      <c r="F4" s="26"/>
      <c r="G4" s="3"/>
      <c r="H4" s="3"/>
    </row>
    <row r="5" spans="1:8" x14ac:dyDescent="0.25">
      <c r="A5" s="3"/>
      <c r="B5" s="3"/>
      <c r="C5" s="64"/>
      <c r="D5" s="3"/>
      <c r="E5" s="3"/>
      <c r="F5" s="26"/>
      <c r="G5" s="3"/>
      <c r="H5" s="3"/>
    </row>
    <row r="6" spans="1:8" x14ac:dyDescent="0.25">
      <c r="A6" s="3"/>
      <c r="B6" s="3"/>
      <c r="C6" s="172">
        <f>ObdobjePorocanjaOd</f>
        <v>0</v>
      </c>
      <c r="D6" s="169"/>
      <c r="E6" s="169"/>
      <c r="F6" s="172">
        <f>ObdobjePorocanjaDo</f>
        <v>0</v>
      </c>
      <c r="G6" s="3"/>
      <c r="H6" s="3"/>
    </row>
    <row r="7" spans="1:8" x14ac:dyDescent="0.25">
      <c r="A7" s="253" t="s">
        <v>449</v>
      </c>
      <c r="B7" s="253" t="s">
        <v>56</v>
      </c>
      <c r="C7" s="172" t="s">
        <v>450</v>
      </c>
      <c r="D7" s="173" t="s">
        <v>451</v>
      </c>
      <c r="E7" s="173" t="s">
        <v>452</v>
      </c>
      <c r="F7" s="172" t="s">
        <v>453</v>
      </c>
      <c r="G7" s="161"/>
      <c r="H7" s="68"/>
    </row>
    <row r="8" spans="1:8" x14ac:dyDescent="0.25">
      <c r="A8" s="174" t="s">
        <v>554</v>
      </c>
      <c r="B8" s="174" t="s">
        <v>555</v>
      </c>
      <c r="C8" s="193"/>
      <c r="D8" s="193"/>
      <c r="E8" s="193"/>
      <c r="F8" s="176">
        <f>C8+D8-E8</f>
        <v>0</v>
      </c>
      <c r="G8" s="3"/>
      <c r="H8" s="3"/>
    </row>
    <row r="9" spans="1:8" x14ac:dyDescent="0.25">
      <c r="A9" s="177" t="s">
        <v>556</v>
      </c>
      <c r="B9" s="177" t="s">
        <v>557</v>
      </c>
      <c r="C9" s="194"/>
      <c r="D9" s="194"/>
      <c r="E9" s="194"/>
      <c r="F9" s="179">
        <f>C9+D9-E9</f>
        <v>0</v>
      </c>
      <c r="G9" s="3"/>
      <c r="H9" s="68"/>
    </row>
    <row r="10" spans="1:8" x14ac:dyDescent="0.25">
      <c r="A10" s="177" t="s">
        <v>558</v>
      </c>
      <c r="B10" s="177"/>
      <c r="C10" s="194"/>
      <c r="D10" s="194"/>
      <c r="E10" s="194"/>
      <c r="F10" s="179">
        <f>C10+D10-E10</f>
        <v>0</v>
      </c>
      <c r="G10" s="3"/>
      <c r="H10" s="3"/>
    </row>
    <row r="11" spans="1:8" x14ac:dyDescent="0.25">
      <c r="A11" s="272"/>
      <c r="B11" s="272" t="s">
        <v>462</v>
      </c>
      <c r="C11" s="266">
        <f>ROUND(SUM(C8:C10),2)</f>
        <v>0</v>
      </c>
      <c r="D11" s="266">
        <f>ROUND(SUM(D8:D10),2)</f>
        <v>0</v>
      </c>
      <c r="E11" s="266">
        <f>ROUND(SUM(E8:E10),2)</f>
        <v>0</v>
      </c>
      <c r="F11" s="266">
        <f>ROUND(SUM(F8:F10),2)</f>
        <v>0</v>
      </c>
      <c r="G11" s="3"/>
      <c r="H11" s="68"/>
    </row>
    <row r="12" spans="1:8" x14ac:dyDescent="0.25">
      <c r="A12" s="3"/>
      <c r="B12" s="167"/>
      <c r="C12" s="185">
        <f>IF(C11-BS!$H$59=0,,"Neusklajeno z BS!")</f>
        <v>0</v>
      </c>
      <c r="D12" s="186"/>
      <c r="E12" s="186"/>
      <c r="F12" s="185">
        <f>IF(F11-BS!$G$59=0,,"Neusklajeno z BS!")</f>
        <v>0</v>
      </c>
      <c r="G12" s="3"/>
      <c r="H12" s="3"/>
    </row>
    <row r="13" spans="1:8" x14ac:dyDescent="0.25">
      <c r="A13" s="3"/>
      <c r="B13" s="3"/>
      <c r="C13" s="187">
        <f>C11-BS!$H$59</f>
        <v>0</v>
      </c>
      <c r="D13" s="3"/>
      <c r="E13" s="3"/>
      <c r="F13" s="187">
        <f>F11-BS!$G$59</f>
        <v>0</v>
      </c>
      <c r="G13" s="3"/>
      <c r="H13" s="68"/>
    </row>
    <row r="14" spans="1:8" x14ac:dyDescent="0.25">
      <c r="A14" s="3"/>
      <c r="B14" s="3"/>
      <c r="C14" s="3"/>
      <c r="D14" s="3"/>
      <c r="E14" s="3"/>
      <c r="F14" s="3"/>
      <c r="G14" s="161"/>
      <c r="H14" s="3"/>
    </row>
    <row r="15" spans="1:8" x14ac:dyDescent="0.25">
      <c r="A15" s="3"/>
      <c r="B15" s="32" t="s">
        <v>463</v>
      </c>
      <c r="C15" s="3"/>
      <c r="D15" s="3"/>
      <c r="E15" s="3"/>
      <c r="F15" s="3"/>
      <c r="G15" s="3"/>
      <c r="H15" s="3"/>
    </row>
    <row r="16" spans="1:8" ht="150" customHeight="1" x14ac:dyDescent="0.25">
      <c r="A16" s="3"/>
      <c r="B16" s="359"/>
      <c r="C16" s="359"/>
      <c r="D16" s="359"/>
      <c r="E16" s="359"/>
      <c r="F16" s="359"/>
      <c r="G16" s="3"/>
      <c r="H16" s="3"/>
    </row>
    <row r="17" spans="1:8" x14ac:dyDescent="0.25">
      <c r="A17" s="3"/>
      <c r="B17" s="3"/>
      <c r="C17" s="3"/>
      <c r="D17" s="3"/>
      <c r="E17" s="3"/>
      <c r="F17" s="3"/>
      <c r="G17" s="3"/>
      <c r="H17" s="3"/>
    </row>
    <row r="18" spans="1:8" x14ac:dyDescent="0.25">
      <c r="A18" s="3"/>
      <c r="B18" s="3"/>
      <c r="C18" s="3"/>
      <c r="D18" s="3"/>
      <c r="E18" s="3"/>
      <c r="F18" s="3"/>
      <c r="G18" s="3"/>
      <c r="H18" s="3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  <row r="20" spans="1:8" x14ac:dyDescent="0.25">
      <c r="A20" s="3"/>
      <c r="B20" s="3"/>
      <c r="C20" s="3"/>
      <c r="D20" s="3"/>
      <c r="E20" s="3"/>
      <c r="F20" s="3"/>
      <c r="G20" s="3"/>
      <c r="H20" s="3"/>
    </row>
    <row r="21" spans="1:8" x14ac:dyDescent="0.25">
      <c r="A21" s="3"/>
      <c r="B21" s="3"/>
      <c r="C21" s="3"/>
      <c r="D21" s="3"/>
      <c r="E21" s="3"/>
      <c r="F21" s="3"/>
      <c r="G21" s="3"/>
      <c r="H21" s="3"/>
    </row>
    <row r="22" spans="1:8" x14ac:dyDescent="0.25">
      <c r="A22" s="3"/>
      <c r="B22" s="3"/>
      <c r="C22" s="3"/>
      <c r="D22" s="3"/>
      <c r="E22" s="3"/>
      <c r="F22" s="3"/>
      <c r="G22" s="3"/>
      <c r="H22" s="3"/>
    </row>
    <row r="23" spans="1:8" x14ac:dyDescent="0.25">
      <c r="A23" s="3"/>
      <c r="B23" s="3"/>
      <c r="C23" s="3"/>
      <c r="D23" s="3"/>
      <c r="E23" s="3"/>
      <c r="F23" s="3"/>
      <c r="G23" s="3"/>
      <c r="H23" s="3"/>
    </row>
    <row r="24" spans="1:8" x14ac:dyDescent="0.25">
      <c r="A24" s="3"/>
      <c r="B24" s="3"/>
      <c r="C24" s="3"/>
      <c r="D24" s="3"/>
      <c r="E24" s="3"/>
      <c r="F24" s="3"/>
      <c r="G24" s="3"/>
      <c r="H24" s="3"/>
    </row>
    <row r="25" spans="1:8" x14ac:dyDescent="0.25">
      <c r="A25" s="3"/>
      <c r="B25" s="3"/>
      <c r="C25" s="3"/>
      <c r="D25" s="3"/>
      <c r="E25" s="3"/>
      <c r="F25" s="3"/>
      <c r="G25" s="3"/>
      <c r="H25" s="3"/>
    </row>
    <row r="26" spans="1:8" x14ac:dyDescent="0.25">
      <c r="A26" s="3"/>
      <c r="B26" s="3"/>
      <c r="C26" s="3"/>
      <c r="D26" s="3"/>
      <c r="E26" s="3"/>
      <c r="F26" s="3"/>
      <c r="G26" s="3"/>
      <c r="H26" s="3"/>
    </row>
    <row r="27" spans="1:8" x14ac:dyDescent="0.25">
      <c r="A27" s="3"/>
      <c r="B27" s="3"/>
      <c r="C27" s="3"/>
      <c r="D27" s="3"/>
      <c r="E27" s="3"/>
      <c r="F27" s="3"/>
      <c r="G27" s="3"/>
      <c r="H27" s="3"/>
    </row>
    <row r="28" spans="1:8" x14ac:dyDescent="0.25">
      <c r="A28" s="3"/>
      <c r="B28" s="3"/>
      <c r="C28" s="3"/>
      <c r="D28" s="3"/>
      <c r="E28" s="3"/>
      <c r="F28" s="3"/>
      <c r="G28" s="3"/>
      <c r="H28" s="3"/>
    </row>
    <row r="29" spans="1:8" x14ac:dyDescent="0.25">
      <c r="A29" s="3"/>
      <c r="B29" s="3"/>
      <c r="C29" s="3"/>
      <c r="D29" s="3"/>
      <c r="E29" s="3"/>
      <c r="F29" s="3"/>
      <c r="G29" s="3"/>
      <c r="H29" s="3"/>
    </row>
    <row r="30" spans="1:8" x14ac:dyDescent="0.25">
      <c r="A30" s="3"/>
      <c r="B30" s="3"/>
      <c r="C30" s="3"/>
      <c r="D30" s="3"/>
      <c r="E30" s="3"/>
      <c r="F30" s="3"/>
      <c r="G30" s="3"/>
      <c r="H30" s="3"/>
    </row>
    <row r="31" spans="1:8" x14ac:dyDescent="0.25">
      <c r="A31" s="3"/>
      <c r="B31" s="3"/>
      <c r="C31" s="3"/>
      <c r="D31" s="3"/>
      <c r="E31" s="3"/>
      <c r="F31" s="3"/>
      <c r="G31" s="3"/>
      <c r="H31" s="3"/>
    </row>
    <row r="32" spans="1:8" x14ac:dyDescent="0.25">
      <c r="A32" s="3"/>
      <c r="B32" s="3"/>
      <c r="C32" s="3"/>
      <c r="D32" s="3"/>
      <c r="E32" s="3"/>
      <c r="F32" s="3"/>
      <c r="G32" s="3"/>
      <c r="H32" s="3"/>
    </row>
    <row r="33" spans="1:8" x14ac:dyDescent="0.25">
      <c r="A33" s="3"/>
      <c r="B33" s="3"/>
      <c r="C33" s="3"/>
      <c r="D33" s="3"/>
      <c r="E33" s="3"/>
      <c r="F33" s="3"/>
      <c r="G33" s="3"/>
      <c r="H33" s="3"/>
    </row>
    <row r="34" spans="1:8" x14ac:dyDescent="0.25">
      <c r="A34" s="3"/>
      <c r="B34" s="3"/>
      <c r="C34" s="3"/>
      <c r="D34" s="3"/>
      <c r="E34" s="3"/>
      <c r="F34" s="3"/>
      <c r="G34" s="3"/>
      <c r="H34" s="3"/>
    </row>
    <row r="35" spans="1:8" x14ac:dyDescent="0.25">
      <c r="A35" s="3"/>
      <c r="B35" s="3"/>
      <c r="C35" s="3"/>
      <c r="D35" s="3"/>
      <c r="E35" s="3"/>
      <c r="F35" s="3"/>
      <c r="G35" s="3"/>
      <c r="H35" s="3"/>
    </row>
    <row r="36" spans="1:8" x14ac:dyDescent="0.25">
      <c r="A36" s="3"/>
      <c r="B36" s="3"/>
      <c r="C36" s="3"/>
      <c r="D36" s="3"/>
      <c r="E36" s="3"/>
      <c r="F36" s="3"/>
      <c r="G36" s="3"/>
      <c r="H36" s="3"/>
    </row>
    <row r="37" spans="1:8" x14ac:dyDescent="0.25">
      <c r="A37" s="3"/>
      <c r="B37" s="3"/>
      <c r="C37" s="3"/>
      <c r="D37" s="3"/>
      <c r="E37" s="3"/>
      <c r="F37" s="3"/>
      <c r="G37" s="3"/>
      <c r="H37" s="3"/>
    </row>
    <row r="38" spans="1:8" x14ac:dyDescent="0.25">
      <c r="A38" s="3"/>
      <c r="B38" s="3"/>
      <c r="C38" s="3"/>
      <c r="D38" s="3"/>
      <c r="E38" s="3"/>
      <c r="F38" s="3"/>
      <c r="G38" s="3"/>
      <c r="H38" s="3"/>
    </row>
    <row r="39" spans="1:8" x14ac:dyDescent="0.25">
      <c r="A39" s="3"/>
      <c r="B39" s="3"/>
      <c r="C39" s="3"/>
      <c r="D39" s="3"/>
      <c r="E39" s="3"/>
      <c r="F39" s="3"/>
      <c r="G39" s="3"/>
      <c r="H39" s="3"/>
    </row>
    <row r="40" spans="1:8" x14ac:dyDescent="0.25">
      <c r="A40" s="3"/>
      <c r="B40" s="3"/>
      <c r="C40" s="3"/>
      <c r="D40" s="3"/>
      <c r="E40" s="3"/>
      <c r="F40" s="3"/>
      <c r="G40" s="3"/>
      <c r="H40" s="3"/>
    </row>
    <row r="41" spans="1:8" x14ac:dyDescent="0.25">
      <c r="A41" s="3"/>
      <c r="B41" s="3"/>
      <c r="C41" s="3"/>
      <c r="D41" s="3"/>
      <c r="E41" s="3"/>
      <c r="F41" s="3"/>
      <c r="G41" s="3"/>
      <c r="H41" s="3"/>
    </row>
    <row r="42" spans="1:8" x14ac:dyDescent="0.25">
      <c r="A42" s="50"/>
      <c r="B42" s="50"/>
      <c r="C42" s="50"/>
      <c r="D42" s="50"/>
      <c r="E42" s="50"/>
      <c r="F42" s="50"/>
      <c r="G42" s="3"/>
      <c r="H42" s="50"/>
    </row>
  </sheetData>
  <sheetProtection password="CF7A" sheet="1" objects="1" scenarios="1"/>
  <mergeCells count="1">
    <mergeCell ref="B16:F16"/>
  </mergeCells>
  <hyperlinks>
    <hyperlink ref="H1" location="BS!F59" display="Pojdi na Bilanco stanja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Footer>&amp;L&amp;F&amp;C&amp;A&amp;R&amp;P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OP053">
    <pageSetUpPr fitToPage="1"/>
  </sheetPr>
  <dimension ref="A1:H18"/>
  <sheetViews>
    <sheetView showGridLines="0" showZeros="0" zoomScaleNormal="100" workbookViewId="0">
      <selection activeCell="A2" sqref="A2"/>
    </sheetView>
  </sheetViews>
  <sheetFormatPr defaultRowHeight="15" x14ac:dyDescent="0.25"/>
  <cols>
    <col min="1" max="1" width="8.7109375" customWidth="1"/>
    <col min="2" max="2" width="47.7109375" customWidth="1"/>
    <col min="3" max="6" width="18.7109375" customWidth="1"/>
    <col min="7" max="7" width="2.7109375" customWidth="1"/>
    <col min="8" max="8" width="21" customWidth="1"/>
  </cols>
  <sheetData>
    <row r="1" spans="1:8" x14ac:dyDescent="0.25">
      <c r="A1" s="32">
        <f>NazivPoslovnegaSubjekta</f>
        <v>0</v>
      </c>
      <c r="B1" s="188"/>
      <c r="C1" s="161"/>
      <c r="D1" s="3"/>
      <c r="E1" s="3"/>
      <c r="F1" s="26" t="s">
        <v>95</v>
      </c>
      <c r="G1" s="51"/>
      <c r="H1" s="162" t="s">
        <v>447</v>
      </c>
    </row>
    <row r="2" spans="1:8" ht="21" x14ac:dyDescent="0.35">
      <c r="A2" s="3"/>
      <c r="B2" s="161"/>
      <c r="C2" s="61" t="s">
        <v>230</v>
      </c>
      <c r="D2" s="3"/>
      <c r="E2" s="26"/>
      <c r="F2" s="166" t="s">
        <v>57</v>
      </c>
      <c r="G2" s="3"/>
      <c r="H2" s="3"/>
    </row>
    <row r="3" spans="1:8" x14ac:dyDescent="0.25">
      <c r="A3" s="3"/>
      <c r="B3" s="3"/>
      <c r="C3" s="64" t="str">
        <f>CONCATENATE("Stanje na dan  ",TEXT(ObdobjePorocanjaDo,"dd.MM.yyyy"))</f>
        <v>Stanje na dan  00.01.1900</v>
      </c>
      <c r="D3" s="3"/>
      <c r="E3" s="3"/>
      <c r="F3" s="68" t="s">
        <v>90</v>
      </c>
      <c r="G3" s="3"/>
      <c r="H3" s="3"/>
    </row>
    <row r="4" spans="1:8" x14ac:dyDescent="0.25">
      <c r="A4" s="3"/>
      <c r="B4" s="3"/>
      <c r="C4" s="64"/>
      <c r="D4" s="3"/>
      <c r="E4" s="3"/>
      <c r="F4" s="26"/>
      <c r="G4" s="3"/>
      <c r="H4" s="3"/>
    </row>
    <row r="5" spans="1:8" x14ac:dyDescent="0.25">
      <c r="A5" s="50"/>
      <c r="B5" s="50"/>
      <c r="C5" s="50"/>
      <c r="D5" s="50"/>
      <c r="E5" s="50"/>
      <c r="F5" s="50"/>
      <c r="G5" s="3"/>
      <c r="H5" s="50"/>
    </row>
    <row r="6" spans="1:8" x14ac:dyDescent="0.25">
      <c r="A6" s="3"/>
      <c r="B6" s="169"/>
      <c r="C6" s="172">
        <f>ObdobjePorocanjaOd</f>
        <v>0</v>
      </c>
      <c r="D6" s="169"/>
      <c r="E6" s="169"/>
      <c r="F6" s="172">
        <f>ObdobjePorocanjaDo</f>
        <v>0</v>
      </c>
      <c r="G6" s="3"/>
      <c r="H6" s="68"/>
    </row>
    <row r="7" spans="1:8" x14ac:dyDescent="0.25">
      <c r="A7" s="253" t="s">
        <v>449</v>
      </c>
      <c r="B7" s="171" t="s">
        <v>29</v>
      </c>
      <c r="C7" s="172" t="s">
        <v>450</v>
      </c>
      <c r="D7" s="173" t="s">
        <v>451</v>
      </c>
      <c r="E7" s="173" t="s">
        <v>452</v>
      </c>
      <c r="F7" s="172" t="s">
        <v>453</v>
      </c>
      <c r="G7" s="161"/>
      <c r="H7" s="3"/>
    </row>
    <row r="8" spans="1:8" x14ac:dyDescent="0.25">
      <c r="A8" s="174" t="s">
        <v>559</v>
      </c>
      <c r="B8" s="174" t="s">
        <v>560</v>
      </c>
      <c r="C8" s="193"/>
      <c r="D8" s="193"/>
      <c r="E8" s="193"/>
      <c r="F8" s="176">
        <f>C8+D8-E8</f>
        <v>0</v>
      </c>
      <c r="G8" s="3"/>
      <c r="H8" s="3"/>
    </row>
    <row r="9" spans="1:8" x14ac:dyDescent="0.25">
      <c r="A9" s="177" t="s">
        <v>561</v>
      </c>
      <c r="B9" s="177" t="s">
        <v>562</v>
      </c>
      <c r="C9" s="194"/>
      <c r="D9" s="194"/>
      <c r="E9" s="194"/>
      <c r="F9" s="179">
        <f>C9+D9-E9</f>
        <v>0</v>
      </c>
      <c r="G9" s="3"/>
      <c r="H9" s="3"/>
    </row>
    <row r="10" spans="1:8" x14ac:dyDescent="0.25">
      <c r="A10" s="177" t="s">
        <v>563</v>
      </c>
      <c r="B10" s="177" t="s">
        <v>564</v>
      </c>
      <c r="C10" s="194"/>
      <c r="D10" s="194"/>
      <c r="E10" s="194"/>
      <c r="F10" s="179">
        <f>C10+D10-E10</f>
        <v>0</v>
      </c>
      <c r="G10" s="3"/>
      <c r="H10" s="3"/>
    </row>
    <row r="11" spans="1:8" x14ac:dyDescent="0.25">
      <c r="A11" s="177" t="s">
        <v>565</v>
      </c>
      <c r="B11" s="177" t="s">
        <v>566</v>
      </c>
      <c r="C11" s="194"/>
      <c r="D11" s="194"/>
      <c r="E11" s="194"/>
      <c r="F11" s="179">
        <f>C11+D11-E11</f>
        <v>0</v>
      </c>
      <c r="G11" s="3"/>
      <c r="H11" s="3"/>
    </row>
    <row r="12" spans="1:8" x14ac:dyDescent="0.25">
      <c r="A12" s="177" t="s">
        <v>567</v>
      </c>
      <c r="B12" s="177"/>
      <c r="C12" s="194"/>
      <c r="D12" s="194"/>
      <c r="E12" s="194"/>
      <c r="F12" s="179">
        <f>C12+D12-E12</f>
        <v>0</v>
      </c>
      <c r="G12" s="3"/>
      <c r="H12" s="3"/>
    </row>
    <row r="13" spans="1:8" x14ac:dyDescent="0.25">
      <c r="A13" s="272"/>
      <c r="B13" s="272" t="s">
        <v>462</v>
      </c>
      <c r="C13" s="266">
        <f>ROUND(SUM(C8:C12),2)</f>
        <v>0</v>
      </c>
      <c r="D13" s="266">
        <f>ROUND(SUM(D8:D12),2)</f>
        <v>0</v>
      </c>
      <c r="E13" s="266">
        <f>ROUND(SUM(E8:E12),2)</f>
        <v>0</v>
      </c>
      <c r="F13" s="266">
        <f>ROUND(SUM(F8:F12),2)</f>
        <v>0</v>
      </c>
      <c r="G13" s="3"/>
      <c r="H13" s="3"/>
    </row>
    <row r="14" spans="1:8" x14ac:dyDescent="0.25">
      <c r="A14" s="161"/>
      <c r="B14" s="167"/>
      <c r="C14" s="185">
        <f>IF(C13-BS!$H$61=0,,"Neusklajeno z BS!")</f>
        <v>0</v>
      </c>
      <c r="D14" s="186"/>
      <c r="E14" s="186"/>
      <c r="F14" s="185">
        <f>IF(F13-BS!$G$61=0,,"Neusklajeno z BS!")</f>
        <v>0</v>
      </c>
      <c r="G14" s="161"/>
      <c r="H14" s="3"/>
    </row>
    <row r="15" spans="1:8" x14ac:dyDescent="0.25">
      <c r="A15" s="3"/>
      <c r="B15" s="3"/>
      <c r="C15" s="187">
        <f>C13-BS!$H$61</f>
        <v>0</v>
      </c>
      <c r="D15" s="3"/>
      <c r="E15" s="3"/>
      <c r="F15" s="187">
        <f>F13-BS!$G$61</f>
        <v>0</v>
      </c>
      <c r="G15" s="3"/>
      <c r="H15" s="3"/>
    </row>
    <row r="16" spans="1:8" x14ac:dyDescent="0.25">
      <c r="A16" s="3"/>
      <c r="B16" s="3"/>
      <c r="C16" s="3"/>
      <c r="D16" s="3"/>
      <c r="E16" s="3"/>
      <c r="F16" s="3"/>
      <c r="G16" s="3"/>
      <c r="H16" s="3"/>
    </row>
    <row r="17" spans="1:8" x14ac:dyDescent="0.25">
      <c r="A17" s="3"/>
      <c r="B17" s="32" t="s">
        <v>463</v>
      </c>
      <c r="C17" s="3"/>
      <c r="D17" s="3"/>
      <c r="E17" s="3"/>
      <c r="F17" s="3"/>
      <c r="G17" s="3"/>
      <c r="H17" s="3"/>
    </row>
    <row r="18" spans="1:8" ht="150" customHeight="1" x14ac:dyDescent="0.25">
      <c r="A18" s="3"/>
      <c r="B18" s="359"/>
      <c r="C18" s="359"/>
      <c r="D18" s="359"/>
      <c r="E18" s="359"/>
      <c r="F18" s="359"/>
      <c r="G18" s="3"/>
      <c r="H18" s="3"/>
    </row>
  </sheetData>
  <sheetProtection password="CF7A" sheet="1" objects="1" scenarios="1"/>
  <mergeCells count="1">
    <mergeCell ref="B18:F18"/>
  </mergeCells>
  <hyperlinks>
    <hyperlink ref="H1" location="BS!F61" display="Pojdi na Bilanco stanja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Footer>&amp;L&amp;F&amp;C&amp;A&amp;R&amp;P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OP054">
    <pageSetUpPr fitToPage="1"/>
  </sheetPr>
  <dimension ref="A1:H18"/>
  <sheetViews>
    <sheetView showGridLines="0" showZeros="0" zoomScaleNormal="100" workbookViewId="0">
      <selection activeCell="A2" sqref="A2"/>
    </sheetView>
  </sheetViews>
  <sheetFormatPr defaultRowHeight="15" x14ac:dyDescent="0.25"/>
  <cols>
    <col min="1" max="1" width="8.7109375" customWidth="1"/>
    <col min="2" max="2" width="47.7109375" customWidth="1"/>
    <col min="3" max="6" width="18.7109375" customWidth="1"/>
    <col min="7" max="7" width="2.7109375" customWidth="1"/>
    <col min="8" max="8" width="21" customWidth="1"/>
  </cols>
  <sheetData>
    <row r="1" spans="1:8" x14ac:dyDescent="0.25">
      <c r="A1" s="32">
        <f>NazivPoslovnegaSubjekta</f>
        <v>0</v>
      </c>
      <c r="B1" s="188"/>
      <c r="C1" s="161"/>
      <c r="D1" s="3"/>
      <c r="E1" s="3"/>
      <c r="F1" s="26" t="s">
        <v>95</v>
      </c>
      <c r="G1" s="51"/>
      <c r="H1" s="162" t="s">
        <v>447</v>
      </c>
    </row>
    <row r="2" spans="1:8" ht="21" x14ac:dyDescent="0.35">
      <c r="A2" s="3"/>
      <c r="B2" s="161"/>
      <c r="C2" s="61" t="s">
        <v>568</v>
      </c>
      <c r="D2" s="3"/>
      <c r="E2" s="26"/>
      <c r="F2" s="166" t="s">
        <v>233</v>
      </c>
      <c r="G2" s="3"/>
      <c r="H2" s="3"/>
    </row>
    <row r="3" spans="1:8" x14ac:dyDescent="0.25">
      <c r="A3" s="3"/>
      <c r="B3" s="3"/>
      <c r="C3" s="64" t="str">
        <f>CONCATENATE("Stanje na dan  ",TEXT(ObdobjePorocanjaDo,"dd.MM.yyyy"))</f>
        <v>Stanje na dan  00.01.1900</v>
      </c>
      <c r="D3" s="3"/>
      <c r="E3" s="3"/>
      <c r="F3" s="68" t="s">
        <v>90</v>
      </c>
      <c r="G3" s="3"/>
      <c r="H3" s="3"/>
    </row>
    <row r="4" spans="1:8" x14ac:dyDescent="0.25">
      <c r="A4" s="3"/>
      <c r="B4" s="3"/>
      <c r="C4" s="64"/>
      <c r="D4" s="3"/>
      <c r="E4" s="3"/>
      <c r="F4" s="26"/>
      <c r="G4" s="3"/>
      <c r="H4" s="3"/>
    </row>
    <row r="5" spans="1:8" x14ac:dyDescent="0.25">
      <c r="A5" s="50"/>
      <c r="B5" s="50"/>
      <c r="C5" s="50"/>
      <c r="D5" s="50"/>
      <c r="E5" s="50"/>
      <c r="F5" s="50"/>
      <c r="G5" s="3"/>
      <c r="H5" s="50"/>
    </row>
    <row r="6" spans="1:8" x14ac:dyDescent="0.25">
      <c r="A6" s="3"/>
      <c r="B6" s="169"/>
      <c r="C6" s="172">
        <f>ObdobjePorocanjaOd</f>
        <v>0</v>
      </c>
      <c r="D6" s="169"/>
      <c r="E6" s="169"/>
      <c r="F6" s="172">
        <f>ObdobjePorocanjaDo</f>
        <v>0</v>
      </c>
      <c r="G6" s="3"/>
      <c r="H6" s="68"/>
    </row>
    <row r="7" spans="1:8" x14ac:dyDescent="0.25">
      <c r="A7" s="253" t="s">
        <v>449</v>
      </c>
      <c r="B7" s="171" t="s">
        <v>29</v>
      </c>
      <c r="C7" s="172" t="s">
        <v>450</v>
      </c>
      <c r="D7" s="173" t="s">
        <v>451</v>
      </c>
      <c r="E7" s="173" t="s">
        <v>452</v>
      </c>
      <c r="F7" s="172" t="s">
        <v>453</v>
      </c>
      <c r="G7" s="161"/>
      <c r="H7" s="3"/>
    </row>
    <row r="8" spans="1:8" x14ac:dyDescent="0.25">
      <c r="A8" s="174" t="s">
        <v>569</v>
      </c>
      <c r="B8" s="302"/>
      <c r="C8" s="193"/>
      <c r="D8" s="193"/>
      <c r="E8" s="193"/>
      <c r="F8" s="176">
        <f>C8+D8-E8</f>
        <v>0</v>
      </c>
      <c r="G8" s="3"/>
      <c r="H8" s="3"/>
    </row>
    <row r="9" spans="1:8" x14ac:dyDescent="0.25">
      <c r="A9" s="340" t="s">
        <v>652</v>
      </c>
      <c r="B9" s="303"/>
      <c r="C9" s="194"/>
      <c r="D9" s="194"/>
      <c r="E9" s="194"/>
      <c r="F9" s="179">
        <f>C9+D9-E9</f>
        <v>0</v>
      </c>
      <c r="G9" s="3"/>
      <c r="H9" s="3"/>
    </row>
    <row r="10" spans="1:8" x14ac:dyDescent="0.25">
      <c r="A10" s="340" t="s">
        <v>653</v>
      </c>
      <c r="B10" s="303"/>
      <c r="C10" s="194"/>
      <c r="D10" s="194"/>
      <c r="E10" s="194"/>
      <c r="F10" s="179">
        <f>C10+D10-E10</f>
        <v>0</v>
      </c>
      <c r="G10" s="3"/>
      <c r="H10" s="3"/>
    </row>
    <row r="11" spans="1:8" x14ac:dyDescent="0.25">
      <c r="A11" s="340" t="s">
        <v>654</v>
      </c>
      <c r="B11" s="303"/>
      <c r="C11" s="194"/>
      <c r="D11" s="194"/>
      <c r="E11" s="194"/>
      <c r="F11" s="179">
        <f>C11+D11-E11</f>
        <v>0</v>
      </c>
      <c r="G11" s="3"/>
      <c r="H11" s="3"/>
    </row>
    <row r="12" spans="1:8" x14ac:dyDescent="0.25">
      <c r="A12" s="341" t="s">
        <v>655</v>
      </c>
      <c r="B12" s="303"/>
      <c r="C12" s="194"/>
      <c r="D12" s="194"/>
      <c r="E12" s="194"/>
      <c r="F12" s="179">
        <f>C12+D12-E12</f>
        <v>0</v>
      </c>
      <c r="G12" s="3"/>
      <c r="H12" s="3"/>
    </row>
    <row r="13" spans="1:8" x14ac:dyDescent="0.25">
      <c r="A13" s="272"/>
      <c r="B13" s="272" t="s">
        <v>462</v>
      </c>
      <c r="C13" s="266">
        <f>ROUND(SUM(C8:C12),2)</f>
        <v>0</v>
      </c>
      <c r="D13" s="266">
        <f>ROUND(SUM(D8:D12),2)</f>
        <v>0</v>
      </c>
      <c r="E13" s="266">
        <f>ROUND(SUM(E8:E12),2)</f>
        <v>0</v>
      </c>
      <c r="F13" s="266">
        <f>ROUND(SUM(F8:F12),2)</f>
        <v>0</v>
      </c>
      <c r="G13" s="3"/>
      <c r="H13" s="3"/>
    </row>
    <row r="14" spans="1:8" x14ac:dyDescent="0.25">
      <c r="A14" s="161"/>
      <c r="B14" s="167"/>
      <c r="C14" s="185">
        <f>IF(C13-BS!$H$62=0,,"Neusklajeno z BS!")</f>
        <v>0</v>
      </c>
      <c r="D14" s="186"/>
      <c r="E14" s="186"/>
      <c r="F14" s="185">
        <f>IF(F13-BS!$G$62=0,,"Neusklajeno z BS!")</f>
        <v>0</v>
      </c>
      <c r="G14" s="161"/>
      <c r="H14" s="3"/>
    </row>
    <row r="15" spans="1:8" x14ac:dyDescent="0.25">
      <c r="A15" s="3"/>
      <c r="B15" s="3"/>
      <c r="C15" s="187">
        <f>C13-BS!$H$62</f>
        <v>0</v>
      </c>
      <c r="D15" s="3"/>
      <c r="E15" s="3"/>
      <c r="F15" s="187">
        <f>F13-BS!$G$62</f>
        <v>0</v>
      </c>
      <c r="G15" s="3"/>
      <c r="H15" s="3"/>
    </row>
    <row r="16" spans="1:8" x14ac:dyDescent="0.25">
      <c r="A16" s="3"/>
      <c r="B16" s="3"/>
      <c r="C16" s="3"/>
      <c r="D16" s="3"/>
      <c r="E16" s="3"/>
      <c r="F16" s="3"/>
      <c r="G16" s="3"/>
      <c r="H16" s="3"/>
    </row>
    <row r="17" spans="1:8" x14ac:dyDescent="0.25">
      <c r="A17" s="3"/>
      <c r="B17" s="32" t="s">
        <v>463</v>
      </c>
      <c r="C17" s="3"/>
      <c r="D17" s="3"/>
      <c r="E17" s="3"/>
      <c r="F17" s="3"/>
      <c r="G17" s="3"/>
      <c r="H17" s="3"/>
    </row>
    <row r="18" spans="1:8" ht="150" customHeight="1" x14ac:dyDescent="0.25">
      <c r="A18" s="3"/>
      <c r="B18" s="359"/>
      <c r="C18" s="359"/>
      <c r="D18" s="359"/>
      <c r="E18" s="359"/>
      <c r="F18" s="359"/>
      <c r="G18" s="3"/>
      <c r="H18" s="3"/>
    </row>
  </sheetData>
  <sheetProtection password="CF7A" sheet="1" objects="1" scenarios="1"/>
  <mergeCells count="1">
    <mergeCell ref="B18:F18"/>
  </mergeCells>
  <hyperlinks>
    <hyperlink ref="H1" location="BS!F62" display="Pojdi na Bilanco stanja"/>
  </hyperlinks>
  <pageMargins left="0.7" right="0.7" top="0.75" bottom="0.75" header="0.3" footer="0.3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OsnovniPodatki">
    <pageSetUpPr fitToPage="1"/>
  </sheetPr>
  <dimension ref="A1:F37"/>
  <sheetViews>
    <sheetView showGridLines="0" showZeros="0" zoomScaleNormal="100" workbookViewId="0">
      <selection activeCell="G21" sqref="G21"/>
    </sheetView>
  </sheetViews>
  <sheetFormatPr defaultRowHeight="15" x14ac:dyDescent="0.25"/>
  <cols>
    <col min="1" max="1" width="1.7109375" customWidth="1"/>
    <col min="2" max="2" width="21.7109375" customWidth="1"/>
    <col min="3" max="3" width="2" customWidth="1"/>
    <col min="4" max="4" width="50.7109375" customWidth="1"/>
    <col min="5" max="5" width="3.5703125" customWidth="1"/>
    <col min="6" max="6" width="8.7109375" customWidth="1"/>
  </cols>
  <sheetData>
    <row r="1" spans="1:6" x14ac:dyDescent="0.25">
      <c r="A1" s="336" t="s">
        <v>661</v>
      </c>
      <c r="B1" s="2"/>
      <c r="C1" s="1"/>
      <c r="D1" s="2"/>
      <c r="E1" s="1"/>
      <c r="F1" s="1"/>
    </row>
    <row r="2" spans="1:6" x14ac:dyDescent="0.25">
      <c r="A2" s="1"/>
      <c r="B2" s="2"/>
      <c r="C2" s="1"/>
      <c r="D2" s="2"/>
      <c r="E2" s="1"/>
      <c r="F2" s="1"/>
    </row>
    <row r="3" spans="1:6" x14ac:dyDescent="0.25">
      <c r="A3" s="1"/>
      <c r="B3" s="2"/>
      <c r="C3" s="1"/>
      <c r="D3" s="2"/>
      <c r="E3" s="1"/>
      <c r="F3" s="1"/>
    </row>
    <row r="4" spans="1:6" ht="26.25" x14ac:dyDescent="0.4">
      <c r="A4" s="3"/>
      <c r="B4" s="349" t="s">
        <v>0</v>
      </c>
      <c r="C4" s="349"/>
      <c r="D4" s="349"/>
      <c r="E4" s="3"/>
      <c r="F4" s="3"/>
    </row>
    <row r="5" spans="1:6" x14ac:dyDescent="0.25">
      <c r="A5" s="3"/>
      <c r="B5" s="4"/>
      <c r="C5" s="4"/>
      <c r="D5" s="3"/>
      <c r="E5" s="3"/>
      <c r="F5" s="3"/>
    </row>
    <row r="6" spans="1:6" x14ac:dyDescent="0.25">
      <c r="A6" s="3"/>
      <c r="B6" s="4"/>
      <c r="C6" s="4"/>
      <c r="D6" s="5" t="s">
        <v>1</v>
      </c>
      <c r="E6" s="3"/>
      <c r="F6" s="3"/>
    </row>
    <row r="7" spans="1:6" ht="15.75" thickBot="1" x14ac:dyDescent="0.3">
      <c r="A7" s="1"/>
      <c r="B7" s="6" t="s">
        <v>651</v>
      </c>
      <c r="C7" s="7"/>
      <c r="D7" s="325"/>
      <c r="E7" s="1"/>
      <c r="F7" s="1"/>
    </row>
    <row r="8" spans="1:6" ht="17.25" thickTop="1" thickBot="1" x14ac:dyDescent="0.3">
      <c r="A8" s="7"/>
      <c r="B8" s="6" t="s">
        <v>2</v>
      </c>
      <c r="C8" s="7"/>
      <c r="D8" s="326"/>
      <c r="E8" s="8" t="str">
        <f t="shared" ref="E8:E15" si="0">IF(D8=0,"X","")</f>
        <v>X</v>
      </c>
      <c r="F8" s="3"/>
    </row>
    <row r="9" spans="1:6" ht="17.25" thickTop="1" thickBot="1" x14ac:dyDescent="0.3">
      <c r="A9" s="7"/>
      <c r="B9" s="6" t="s">
        <v>4</v>
      </c>
      <c r="C9" s="7"/>
      <c r="D9" s="327"/>
      <c r="E9" s="8" t="str">
        <f t="shared" si="0"/>
        <v>X</v>
      </c>
      <c r="F9" s="3"/>
    </row>
    <row r="10" spans="1:6" ht="17.25" thickTop="1" thickBot="1" x14ac:dyDescent="0.3">
      <c r="A10" s="7"/>
      <c r="B10" s="6" t="s">
        <v>5</v>
      </c>
      <c r="C10" s="7"/>
      <c r="D10" s="327"/>
      <c r="E10" s="8" t="str">
        <f t="shared" si="0"/>
        <v>X</v>
      </c>
      <c r="F10" s="3"/>
    </row>
    <row r="11" spans="1:6" ht="17.25" thickTop="1" thickBot="1" x14ac:dyDescent="0.3">
      <c r="A11" s="7"/>
      <c r="B11" s="6" t="s">
        <v>6</v>
      </c>
      <c r="C11" s="7"/>
      <c r="D11" s="325"/>
      <c r="E11" s="8" t="str">
        <f t="shared" si="0"/>
        <v>X</v>
      </c>
      <c r="F11" s="3"/>
    </row>
    <row r="12" spans="1:6" ht="17.25" thickTop="1" thickBot="1" x14ac:dyDescent="0.3">
      <c r="A12" s="7"/>
      <c r="B12" s="6" t="s">
        <v>7</v>
      </c>
      <c r="C12" s="7"/>
      <c r="D12" s="328"/>
      <c r="E12" s="8" t="str">
        <f t="shared" si="0"/>
        <v>X</v>
      </c>
      <c r="F12" s="3"/>
    </row>
    <row r="13" spans="1:6" ht="17.25" thickTop="1" thickBot="1" x14ac:dyDescent="0.3">
      <c r="A13" s="7"/>
      <c r="B13" s="6" t="s">
        <v>8</v>
      </c>
      <c r="C13" s="7"/>
      <c r="D13" s="328"/>
      <c r="E13" s="8" t="str">
        <f t="shared" si="0"/>
        <v>X</v>
      </c>
      <c r="F13" s="9"/>
    </row>
    <row r="14" spans="1:6" ht="17.25" thickTop="1" thickBot="1" x14ac:dyDescent="0.3">
      <c r="A14" s="7"/>
      <c r="B14" s="6" t="s">
        <v>9</v>
      </c>
      <c r="C14" s="7"/>
      <c r="D14" s="328"/>
      <c r="E14" s="8" t="str">
        <f t="shared" si="0"/>
        <v>X</v>
      </c>
      <c r="F14" s="9"/>
    </row>
    <row r="15" spans="1:6" ht="17.25" thickTop="1" thickBot="1" x14ac:dyDescent="0.3">
      <c r="A15" s="7"/>
      <c r="B15" s="6" t="s">
        <v>10</v>
      </c>
      <c r="C15" s="7"/>
      <c r="D15" s="328"/>
      <c r="E15" s="8" t="str">
        <f t="shared" si="0"/>
        <v>X</v>
      </c>
      <c r="F15" s="9"/>
    </row>
    <row r="16" spans="1:6" ht="15.75" thickTop="1" x14ac:dyDescent="0.25">
      <c r="A16" s="3"/>
      <c r="B16" s="4"/>
      <c r="C16" s="4"/>
      <c r="D16" s="3"/>
      <c r="E16" s="3"/>
      <c r="F16" s="3"/>
    </row>
    <row r="17" spans="1:6" ht="15.75" thickBot="1" x14ac:dyDescent="0.3">
      <c r="A17" s="3"/>
      <c r="B17" s="4"/>
      <c r="C17" s="4"/>
      <c r="D17" s="10" t="s">
        <v>11</v>
      </c>
      <c r="E17" s="3"/>
      <c r="F17" s="3"/>
    </row>
    <row r="18" spans="1:6" ht="17.25" thickTop="1" thickBot="1" x14ac:dyDescent="0.3">
      <c r="A18" s="1"/>
      <c r="B18" s="6" t="s">
        <v>12</v>
      </c>
      <c r="C18" s="7"/>
      <c r="D18" s="329"/>
      <c r="E18" s="8" t="str">
        <f>IF(D18=0,"X","")</f>
        <v>X</v>
      </c>
      <c r="F18" s="1"/>
    </row>
    <row r="19" spans="1:6" ht="17.25" thickTop="1" thickBot="1" x14ac:dyDescent="0.3">
      <c r="A19" s="1"/>
      <c r="B19" s="6" t="s">
        <v>13</v>
      </c>
      <c r="C19" s="7"/>
      <c r="D19" s="329"/>
      <c r="E19" s="8" t="str">
        <f>IF(D19=0,"X","")</f>
        <v>X</v>
      </c>
      <c r="F19" s="1"/>
    </row>
    <row r="20" spans="1:6" ht="17.25" thickTop="1" thickBot="1" x14ac:dyDescent="0.3">
      <c r="A20" s="7"/>
      <c r="B20" s="6" t="s">
        <v>14</v>
      </c>
      <c r="C20" s="7"/>
      <c r="D20" s="330"/>
      <c r="E20" s="8" t="str">
        <f>IF(D20=0,"X","")</f>
        <v>X</v>
      </c>
      <c r="F20" s="7"/>
    </row>
    <row r="21" spans="1:6" ht="17.25" thickTop="1" thickBot="1" x14ac:dyDescent="0.3">
      <c r="A21" s="1"/>
      <c r="B21" s="6" t="s">
        <v>15</v>
      </c>
      <c r="C21" s="7"/>
      <c r="D21" s="325"/>
      <c r="E21" s="8" t="str">
        <f>IF(D21=0,"X","")</f>
        <v>X</v>
      </c>
      <c r="F21" s="1"/>
    </row>
    <row r="22" spans="1:6" ht="15.75" thickTop="1" x14ac:dyDescent="0.25">
      <c r="A22" s="3"/>
      <c r="B22" s="4"/>
      <c r="C22" s="4"/>
      <c r="D22" s="3"/>
      <c r="E22" s="3"/>
      <c r="F22" s="3"/>
    </row>
    <row r="23" spans="1:6" ht="16.5" thickBot="1" x14ac:dyDescent="0.3">
      <c r="A23" s="3"/>
      <c r="B23" s="11"/>
      <c r="C23" s="4"/>
      <c r="D23" s="12" t="s">
        <v>16</v>
      </c>
      <c r="E23" s="13"/>
      <c r="F23" s="1"/>
    </row>
    <row r="24" spans="1:6" ht="17.25" thickTop="1" thickBot="1" x14ac:dyDescent="0.3">
      <c r="A24" s="3"/>
      <c r="B24" s="14" t="s">
        <v>17</v>
      </c>
      <c r="C24" s="15"/>
      <c r="D24" s="16"/>
      <c r="E24" s="8" t="str">
        <f>IF(D24=0,"X","")</f>
        <v>X</v>
      </c>
      <c r="F24" s="1"/>
    </row>
    <row r="25" spans="1:6" ht="15.75" thickTop="1" x14ac:dyDescent="0.25">
      <c r="A25" s="3"/>
      <c r="B25" s="4"/>
      <c r="C25" s="4"/>
      <c r="D25" s="3"/>
      <c r="E25" s="3"/>
      <c r="F25" s="3"/>
    </row>
    <row r="26" spans="1:6" ht="15.75" thickBot="1" x14ac:dyDescent="0.3">
      <c r="A26" s="3"/>
      <c r="B26" s="4"/>
      <c r="C26" s="4"/>
      <c r="D26" s="17" t="s">
        <v>18</v>
      </c>
      <c r="E26" s="3"/>
      <c r="F26" s="3"/>
    </row>
    <row r="27" spans="1:6" ht="17.25" thickTop="1" thickBot="1" x14ac:dyDescent="0.3">
      <c r="A27" s="7"/>
      <c r="B27" s="6" t="s">
        <v>19</v>
      </c>
      <c r="C27" s="7"/>
      <c r="D27" s="328"/>
      <c r="E27" s="8" t="str">
        <f>IF(D27=0,"X","")</f>
        <v>X</v>
      </c>
      <c r="F27" s="7"/>
    </row>
    <row r="28" spans="1:6" ht="17.25" thickTop="1" thickBot="1" x14ac:dyDescent="0.3">
      <c r="A28" s="7"/>
      <c r="B28" s="6" t="s">
        <v>20</v>
      </c>
      <c r="C28" s="7"/>
      <c r="D28" s="328"/>
      <c r="E28" s="8" t="str">
        <f>IF(D28=0,"X","")</f>
        <v>X</v>
      </c>
      <c r="F28" s="7"/>
    </row>
    <row r="29" spans="1:6" ht="17.25" thickTop="1" thickBot="1" x14ac:dyDescent="0.3">
      <c r="A29" s="7"/>
      <c r="B29" s="6" t="s">
        <v>21</v>
      </c>
      <c r="C29" s="7"/>
      <c r="D29" s="328"/>
      <c r="E29" s="8" t="str">
        <f>IF(D29=0,"X","")</f>
        <v>X</v>
      </c>
      <c r="F29" s="7"/>
    </row>
    <row r="30" spans="1:6" ht="17.25" thickTop="1" thickBot="1" x14ac:dyDescent="0.3">
      <c r="A30" s="7"/>
      <c r="B30" s="6" t="s">
        <v>22</v>
      </c>
      <c r="C30" s="7"/>
      <c r="D30" s="328"/>
      <c r="E30" s="8" t="str">
        <f>IF(D30=0,"X","")</f>
        <v>X</v>
      </c>
      <c r="F30" s="7"/>
    </row>
    <row r="31" spans="1:6" ht="17.25" thickTop="1" thickBot="1" x14ac:dyDescent="0.3">
      <c r="A31" s="7"/>
      <c r="B31" s="6" t="s">
        <v>23</v>
      </c>
      <c r="C31" s="7"/>
      <c r="D31" s="331"/>
      <c r="E31" s="8" t="str">
        <f>IF(D31=0,"X","")</f>
        <v>X</v>
      </c>
      <c r="F31" s="7"/>
    </row>
    <row r="32" spans="1:6" ht="15.75" thickTop="1" x14ac:dyDescent="0.25">
      <c r="A32" s="7"/>
      <c r="B32" s="18"/>
      <c r="C32" s="7"/>
      <c r="D32" s="19"/>
      <c r="E32" s="7"/>
      <c r="F32" s="7"/>
    </row>
    <row r="33" spans="1:6" x14ac:dyDescent="0.25">
      <c r="A33" s="3"/>
      <c r="B33" s="4"/>
      <c r="C33" s="4"/>
      <c r="D33" s="3"/>
      <c r="E33" s="3"/>
      <c r="F33" s="3"/>
    </row>
    <row r="34" spans="1:6" ht="15.75" x14ac:dyDescent="0.25">
      <c r="A34" s="7"/>
      <c r="B34" s="20"/>
      <c r="C34" s="7"/>
      <c r="D34" s="20"/>
      <c r="E34" s="21" t="s">
        <v>24</v>
      </c>
      <c r="F34" s="3"/>
    </row>
    <row r="35" spans="1:6" ht="16.5" thickBot="1" x14ac:dyDescent="0.3">
      <c r="A35" s="3"/>
      <c r="B35" s="4"/>
      <c r="C35" s="4"/>
      <c r="D35" s="3"/>
      <c r="E35" s="22" t="s">
        <v>3</v>
      </c>
      <c r="F35" s="23" t="s">
        <v>25</v>
      </c>
    </row>
    <row r="36" spans="1:6" ht="17.25" thickTop="1" thickBot="1" x14ac:dyDescent="0.3">
      <c r="E36" s="8" t="str">
        <f>IF(D36=0,"X","")</f>
        <v>X</v>
      </c>
      <c r="F36" t="s">
        <v>644</v>
      </c>
    </row>
    <row r="37" spans="1:6" ht="15.75" thickTop="1" x14ac:dyDescent="0.25"/>
  </sheetData>
  <sheetProtection password="CF7A" sheet="1"/>
  <mergeCells count="1">
    <mergeCell ref="B4:D4"/>
  </mergeCells>
  <conditionalFormatting sqref="E35">
    <cfRule type="cellIs" dxfId="51" priority="8" stopIfTrue="1" operator="equal">
      <formula>"X"</formula>
    </cfRule>
  </conditionalFormatting>
  <conditionalFormatting sqref="E8:E15">
    <cfRule type="cellIs" dxfId="50" priority="4" stopIfTrue="1" operator="equal">
      <formula>"X"</formula>
    </cfRule>
  </conditionalFormatting>
  <conditionalFormatting sqref="E18:E21">
    <cfRule type="cellIs" dxfId="49" priority="5" stopIfTrue="1" operator="equal">
      <formula>"X"</formula>
    </cfRule>
  </conditionalFormatting>
  <conditionalFormatting sqref="E27:E29">
    <cfRule type="cellIs" dxfId="48" priority="7" stopIfTrue="1" operator="equal">
      <formula>"X"</formula>
    </cfRule>
  </conditionalFormatting>
  <conditionalFormatting sqref="E24">
    <cfRule type="cellIs" dxfId="47" priority="6" stopIfTrue="1" operator="equal">
      <formula>"X"</formula>
    </cfRule>
  </conditionalFormatting>
  <conditionalFormatting sqref="E30:E31 E36">
    <cfRule type="cellIs" dxfId="46" priority="1" stopIfTrue="1" operator="equal">
      <formula>"X"</formula>
    </cfRule>
  </conditionalFormatting>
  <dataValidations count="3">
    <dataValidation type="list" allowBlank="1" showInputMessage="1" showErrorMessage="1" errorTitle="Napaka" error="Vpisana vrednost ni pravilna" promptTitle="Izberite obliko posl. subjekta" prompt="GD - za gospodarske družbe_x000a_SP - za samostojne podjetnike" sqref="D13">
      <formula1>INDIRECT("Table1[VrstaPS]")</formula1>
    </dataValidation>
    <dataValidation type="list" allowBlank="1" showInputMessage="1" showErrorMessage="1" errorTitle="Napaka" error="Vpisana vrednost ni pravilna!" promptTitle="Izberite velikost posl. subjekta" prompt="1 - mikro_x000a_2 - majhna_x000a_3 - srednja_x000a_4 - velika" sqref="D14">
      <formula1>INDIRECT("Table2[VelikostPS]")</formula1>
    </dataValidation>
    <dataValidation type="list" allowBlank="1" showInputMessage="1" showErrorMessage="1" errorTitle="Napaka" error="Vpisana vrednost ni pravilna!" promptTitle="Izberite način računovodenja" prompt="1 - MSRP_x000a_2 - SRS" sqref="D15">
      <formula1>INDIRECT("Table3[NacinRACUN]")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fitToHeight="0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OP056">
    <pageSetUpPr fitToPage="1"/>
  </sheetPr>
  <dimension ref="A1:H24"/>
  <sheetViews>
    <sheetView showGridLines="0" showZeros="0" zoomScaleNormal="100" workbookViewId="0"/>
  </sheetViews>
  <sheetFormatPr defaultRowHeight="15" x14ac:dyDescent="0.25"/>
  <cols>
    <col min="1" max="1" width="8.7109375" customWidth="1"/>
    <col min="2" max="2" width="47.7109375" customWidth="1"/>
    <col min="3" max="6" width="18.7109375" customWidth="1"/>
    <col min="7" max="7" width="2.7109375" customWidth="1"/>
    <col min="8" max="8" width="20.140625" customWidth="1"/>
  </cols>
  <sheetData>
    <row r="1" spans="1:8" x14ac:dyDescent="0.25">
      <c r="A1" s="32">
        <f>NazivPoslovnegaSubjekta</f>
        <v>0</v>
      </c>
      <c r="B1" s="188"/>
      <c r="C1" s="161"/>
      <c r="D1" s="3"/>
      <c r="E1" s="3"/>
      <c r="F1" s="26" t="s">
        <v>95</v>
      </c>
      <c r="G1" s="51"/>
      <c r="H1" s="162" t="s">
        <v>447</v>
      </c>
    </row>
    <row r="2" spans="1:8" ht="21" x14ac:dyDescent="0.35">
      <c r="A2" s="3"/>
      <c r="B2" s="3"/>
      <c r="C2" s="164" t="s">
        <v>570</v>
      </c>
      <c r="D2" s="3"/>
      <c r="E2" s="3"/>
      <c r="F2" s="166" t="s">
        <v>59</v>
      </c>
      <c r="G2" s="3"/>
      <c r="H2" s="3"/>
    </row>
    <row r="3" spans="1:8" x14ac:dyDescent="0.25">
      <c r="A3" s="167"/>
      <c r="B3" s="167"/>
      <c r="C3" s="64" t="str">
        <f>CONCATENATE("Stanje na dan  ",TEXT(ObdobjePorocanjaDo,"dd.MM.yyyy"))</f>
        <v>Stanje na dan  00.01.1900</v>
      </c>
      <c r="D3" s="167"/>
      <c r="E3" s="167"/>
      <c r="F3" s="68" t="s">
        <v>90</v>
      </c>
      <c r="G3" s="3"/>
      <c r="H3" s="167"/>
    </row>
    <row r="4" spans="1:8" x14ac:dyDescent="0.25">
      <c r="A4" s="50"/>
      <c r="B4" s="50"/>
      <c r="C4" s="50"/>
      <c r="D4" s="50"/>
      <c r="E4" s="50"/>
      <c r="F4" s="50"/>
      <c r="G4" s="3"/>
      <c r="H4" s="50"/>
    </row>
    <row r="5" spans="1:8" x14ac:dyDescent="0.25">
      <c r="A5" s="3"/>
      <c r="B5" s="169"/>
      <c r="C5" s="172">
        <f>ObdobjePorocanjaOd</f>
        <v>0</v>
      </c>
      <c r="D5" s="169"/>
      <c r="E5" s="169"/>
      <c r="F5" s="172">
        <f>ObdobjePorocanjaDo</f>
        <v>0</v>
      </c>
      <c r="G5" s="3"/>
      <c r="H5" s="68"/>
    </row>
    <row r="6" spans="1:8" x14ac:dyDescent="0.25">
      <c r="A6" s="253" t="s">
        <v>449</v>
      </c>
      <c r="B6" s="171" t="s">
        <v>29</v>
      </c>
      <c r="C6" s="172" t="s">
        <v>450</v>
      </c>
      <c r="D6" s="173" t="s">
        <v>451</v>
      </c>
      <c r="E6" s="173" t="s">
        <v>452</v>
      </c>
      <c r="F6" s="172" t="s">
        <v>453</v>
      </c>
      <c r="G6" s="3"/>
      <c r="H6" s="304"/>
    </row>
    <row r="7" spans="1:8" x14ac:dyDescent="0.25">
      <c r="A7" s="174" t="s">
        <v>571</v>
      </c>
      <c r="B7" s="174" t="s">
        <v>572</v>
      </c>
      <c r="C7" s="193"/>
      <c r="D7" s="193"/>
      <c r="E7" s="193"/>
      <c r="F7" s="176">
        <f>C7+D7-E7</f>
        <v>0</v>
      </c>
      <c r="G7" s="161"/>
      <c r="H7" s="3"/>
    </row>
    <row r="8" spans="1:8" x14ac:dyDescent="0.25">
      <c r="A8" s="177" t="s">
        <v>573</v>
      </c>
      <c r="B8" s="177" t="s">
        <v>574</v>
      </c>
      <c r="C8" s="194"/>
      <c r="D8" s="194"/>
      <c r="E8" s="194"/>
      <c r="F8" s="179">
        <f t="shared" ref="F8:F19" si="0">C8+D8-E8</f>
        <v>0</v>
      </c>
      <c r="G8" s="3"/>
      <c r="H8" s="304"/>
    </row>
    <row r="9" spans="1:8" x14ac:dyDescent="0.25">
      <c r="A9" s="177" t="s">
        <v>575</v>
      </c>
      <c r="B9" s="271" t="s">
        <v>576</v>
      </c>
      <c r="C9" s="194"/>
      <c r="D9" s="194"/>
      <c r="E9" s="194"/>
      <c r="F9" s="179">
        <f t="shared" si="0"/>
        <v>0</v>
      </c>
      <c r="G9" s="3"/>
      <c r="H9" s="3"/>
    </row>
    <row r="10" spans="1:8" x14ac:dyDescent="0.25">
      <c r="A10" s="177" t="s">
        <v>577</v>
      </c>
      <c r="B10" s="271" t="s">
        <v>578</v>
      </c>
      <c r="C10" s="194"/>
      <c r="D10" s="194"/>
      <c r="E10" s="194"/>
      <c r="F10" s="179">
        <f t="shared" si="0"/>
        <v>0</v>
      </c>
      <c r="G10" s="3"/>
      <c r="H10" s="304"/>
    </row>
    <row r="11" spans="1:8" ht="30" x14ac:dyDescent="0.25">
      <c r="A11" s="177" t="s">
        <v>579</v>
      </c>
      <c r="B11" s="271" t="s">
        <v>580</v>
      </c>
      <c r="C11" s="194"/>
      <c r="D11" s="194"/>
      <c r="E11" s="194"/>
      <c r="F11" s="179">
        <f t="shared" si="0"/>
        <v>0</v>
      </c>
      <c r="G11" s="3"/>
      <c r="H11" s="3"/>
    </row>
    <row r="12" spans="1:8" x14ac:dyDescent="0.25">
      <c r="A12" s="177" t="s">
        <v>581</v>
      </c>
      <c r="B12" s="271" t="s">
        <v>582</v>
      </c>
      <c r="C12" s="194"/>
      <c r="D12" s="194"/>
      <c r="E12" s="194"/>
      <c r="F12" s="179">
        <f t="shared" si="0"/>
        <v>0</v>
      </c>
      <c r="G12" s="3"/>
      <c r="H12" s="304"/>
    </row>
    <row r="13" spans="1:8" x14ac:dyDescent="0.25">
      <c r="A13" s="177" t="s">
        <v>583</v>
      </c>
      <c r="B13" s="271" t="s">
        <v>584</v>
      </c>
      <c r="C13" s="194"/>
      <c r="D13" s="194"/>
      <c r="E13" s="194"/>
      <c r="F13" s="179">
        <f t="shared" si="0"/>
        <v>0</v>
      </c>
      <c r="G13" s="3"/>
      <c r="H13" s="3"/>
    </row>
    <row r="14" spans="1:8" x14ac:dyDescent="0.25">
      <c r="A14" s="177" t="s">
        <v>585</v>
      </c>
      <c r="B14" s="271" t="s">
        <v>264</v>
      </c>
      <c r="C14" s="194"/>
      <c r="D14" s="194"/>
      <c r="E14" s="194"/>
      <c r="F14" s="179">
        <f t="shared" si="0"/>
        <v>0</v>
      </c>
      <c r="G14" s="161"/>
      <c r="H14" s="304"/>
    </row>
    <row r="15" spans="1:8" ht="30" x14ac:dyDescent="0.25">
      <c r="A15" s="177" t="s">
        <v>586</v>
      </c>
      <c r="B15" s="271" t="s">
        <v>587</v>
      </c>
      <c r="C15" s="194"/>
      <c r="D15" s="194"/>
      <c r="E15" s="194"/>
      <c r="F15" s="179">
        <f t="shared" si="0"/>
        <v>0</v>
      </c>
      <c r="G15" s="3"/>
      <c r="H15" s="3"/>
    </row>
    <row r="16" spans="1:8" x14ac:dyDescent="0.25">
      <c r="A16" s="177" t="s">
        <v>588</v>
      </c>
      <c r="B16" s="271" t="s">
        <v>270</v>
      </c>
      <c r="C16" s="194"/>
      <c r="D16" s="194"/>
      <c r="E16" s="194"/>
      <c r="F16" s="179">
        <f t="shared" si="0"/>
        <v>0</v>
      </c>
      <c r="G16" s="3"/>
      <c r="H16" s="304"/>
    </row>
    <row r="17" spans="1:8" x14ac:dyDescent="0.25">
      <c r="A17" s="177" t="s">
        <v>589</v>
      </c>
      <c r="B17" s="271" t="s">
        <v>273</v>
      </c>
      <c r="C17" s="194"/>
      <c r="D17" s="194"/>
      <c r="E17" s="194"/>
      <c r="F17" s="179">
        <f t="shared" si="0"/>
        <v>0</v>
      </c>
      <c r="G17" s="3"/>
      <c r="H17" s="3"/>
    </row>
    <row r="18" spans="1:8" x14ac:dyDescent="0.25">
      <c r="A18" s="177" t="s">
        <v>590</v>
      </c>
      <c r="B18" s="271" t="s">
        <v>591</v>
      </c>
      <c r="C18" s="194"/>
      <c r="D18" s="194">
        <f>IPI!$G$87</f>
        <v>0</v>
      </c>
      <c r="E18" s="194"/>
      <c r="F18" s="179">
        <f t="shared" si="0"/>
        <v>0</v>
      </c>
      <c r="G18" s="3"/>
      <c r="H18" s="304"/>
    </row>
    <row r="19" spans="1:8" x14ac:dyDescent="0.25">
      <c r="A19" s="177" t="s">
        <v>592</v>
      </c>
      <c r="B19" s="271" t="s">
        <v>593</v>
      </c>
      <c r="C19" s="194"/>
      <c r="D19" s="194">
        <f>IPI!$G$88</f>
        <v>0</v>
      </c>
      <c r="E19" s="194"/>
      <c r="F19" s="179">
        <f t="shared" si="0"/>
        <v>0</v>
      </c>
      <c r="G19" s="3"/>
      <c r="H19" s="3"/>
    </row>
    <row r="20" spans="1:8" x14ac:dyDescent="0.25">
      <c r="A20" s="272"/>
      <c r="B20" s="273" t="s">
        <v>462</v>
      </c>
      <c r="C20" s="266">
        <f>ROUND(SUM(C7:C10)-C11+SUM(C12:C16)-C17+C18-C19,2)</f>
        <v>0</v>
      </c>
      <c r="D20" s="266">
        <f>ROUND(SUM(D7:D10)+D11+SUM(D12:D16)-D17+D18-D19,2)</f>
        <v>0</v>
      </c>
      <c r="E20" s="266">
        <f>ROUND(SUM(E7:E10)+E11+SUM(E12:E16)-E17+E18-E19,2)</f>
        <v>0</v>
      </c>
      <c r="F20" s="266">
        <f>ROUND(SUM(F7:F10)-F11+SUM(F12:F16)-F17+F18-F19,2)</f>
        <v>0</v>
      </c>
      <c r="G20" s="3"/>
      <c r="H20" s="304"/>
    </row>
    <row r="21" spans="1:8" x14ac:dyDescent="0.25">
      <c r="A21" s="161"/>
      <c r="B21" s="167"/>
      <c r="C21" s="185">
        <f>IF(C20-BS!$H$66=0,,"Neusklajeno z BS!")</f>
        <v>0</v>
      </c>
      <c r="D21" s="186"/>
      <c r="E21" s="186"/>
      <c r="F21" s="185">
        <f>IF(F20-BS!$G$66=0,,"Neusklajeno z BS!")</f>
        <v>0</v>
      </c>
      <c r="G21" s="3"/>
      <c r="H21" s="3"/>
    </row>
    <row r="22" spans="1:8" x14ac:dyDescent="0.25">
      <c r="A22" s="3"/>
      <c r="B22" s="3"/>
      <c r="C22" s="187">
        <f>C20-BS!$H$66</f>
        <v>0</v>
      </c>
      <c r="D22" s="3"/>
      <c r="E22" s="3"/>
      <c r="F22" s="187">
        <f>F20-BS!$G$66</f>
        <v>0</v>
      </c>
      <c r="G22" s="3"/>
      <c r="H22" s="304"/>
    </row>
    <row r="23" spans="1:8" x14ac:dyDescent="0.25">
      <c r="A23" s="3"/>
      <c r="B23" s="32" t="s">
        <v>463</v>
      </c>
      <c r="C23" s="3"/>
      <c r="D23" s="3"/>
      <c r="E23" s="3"/>
      <c r="F23" s="3"/>
      <c r="G23" s="3"/>
      <c r="H23" s="3"/>
    </row>
    <row r="24" spans="1:8" ht="150" customHeight="1" x14ac:dyDescent="0.25">
      <c r="A24" s="3"/>
      <c r="B24" s="359"/>
      <c r="C24" s="359"/>
      <c r="D24" s="359"/>
      <c r="E24" s="359"/>
      <c r="F24" s="359"/>
      <c r="G24" s="3"/>
      <c r="H24" s="3"/>
    </row>
  </sheetData>
  <sheetProtection password="CF7A" sheet="1" objects="1" scenarios="1"/>
  <mergeCells count="1">
    <mergeCell ref="B24:F24"/>
  </mergeCells>
  <hyperlinks>
    <hyperlink ref="H1" location="BS!F66" display="Pojdi na Bilanco stanja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&amp;L&amp;F&amp;C&amp;A&amp;R&amp;P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OP072">
    <pageSetUpPr fitToPage="1"/>
  </sheetPr>
  <dimension ref="A1:I22"/>
  <sheetViews>
    <sheetView showGridLines="0" showZeros="0" zoomScaleNormal="100" workbookViewId="0">
      <selection activeCell="A2" sqref="A2"/>
    </sheetView>
  </sheetViews>
  <sheetFormatPr defaultRowHeight="15" x14ac:dyDescent="0.25"/>
  <cols>
    <col min="1" max="1" width="8.7109375" customWidth="1"/>
    <col min="2" max="2" width="47.7109375" customWidth="1"/>
    <col min="3" max="6" width="18.7109375" customWidth="1"/>
    <col min="7" max="7" width="2.7109375" customWidth="1"/>
    <col min="8" max="8" width="20.140625" customWidth="1"/>
  </cols>
  <sheetData>
    <row r="1" spans="1:9" x14ac:dyDescent="0.25">
      <c r="A1" s="32">
        <f>NazivPoslovnegaSubjekta</f>
        <v>0</v>
      </c>
      <c r="B1" s="188"/>
      <c r="C1" s="161"/>
      <c r="D1" s="3"/>
      <c r="E1" s="3"/>
      <c r="F1" s="26" t="s">
        <v>95</v>
      </c>
      <c r="G1" s="51"/>
      <c r="H1" s="162" t="s">
        <v>447</v>
      </c>
      <c r="I1" s="26"/>
    </row>
    <row r="2" spans="1:9" ht="21" x14ac:dyDescent="0.35">
      <c r="A2" s="3"/>
      <c r="B2" s="3"/>
      <c r="C2" s="164" t="s">
        <v>594</v>
      </c>
      <c r="D2" s="3"/>
      <c r="E2" s="3"/>
      <c r="F2" s="166" t="s">
        <v>61</v>
      </c>
      <c r="G2" s="3"/>
      <c r="H2" s="3"/>
      <c r="I2" s="3"/>
    </row>
    <row r="3" spans="1:9" x14ac:dyDescent="0.25">
      <c r="A3" s="3"/>
      <c r="B3" s="3"/>
      <c r="C3" s="64" t="str">
        <f>CONCATENATE("Stanje na dan  ",TEXT(ObdobjePorocanjaDo,"dd.MM.yyyy"))</f>
        <v>Stanje na dan  00.01.1900</v>
      </c>
      <c r="D3" s="3"/>
      <c r="E3" s="3"/>
      <c r="F3" s="68" t="s">
        <v>90</v>
      </c>
      <c r="G3" s="3"/>
      <c r="H3" s="3"/>
      <c r="I3" s="3"/>
    </row>
    <row r="4" spans="1:9" x14ac:dyDescent="0.25">
      <c r="A4" s="3"/>
      <c r="B4" s="3"/>
      <c r="C4" s="64"/>
      <c r="D4" s="3"/>
      <c r="E4" s="3"/>
      <c r="F4" s="26"/>
      <c r="G4" s="3"/>
      <c r="H4" s="3"/>
      <c r="I4" s="3"/>
    </row>
    <row r="5" spans="1:9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x14ac:dyDescent="0.25">
      <c r="A6" s="3"/>
      <c r="B6" s="169"/>
      <c r="C6" s="172">
        <f>ObdobjePorocanjaOd</f>
        <v>0</v>
      </c>
      <c r="D6" s="169"/>
      <c r="E6" s="169"/>
      <c r="F6" s="172">
        <f>ObdobjePorocanjaDo</f>
        <v>0</v>
      </c>
      <c r="G6" s="3"/>
      <c r="H6" s="68"/>
      <c r="I6" s="3"/>
    </row>
    <row r="7" spans="1:9" x14ac:dyDescent="0.25">
      <c r="A7" s="253" t="s">
        <v>449</v>
      </c>
      <c r="B7" s="171" t="s">
        <v>29</v>
      </c>
      <c r="C7" s="172" t="s">
        <v>450</v>
      </c>
      <c r="D7" s="173" t="s">
        <v>451</v>
      </c>
      <c r="E7" s="173" t="s">
        <v>452</v>
      </c>
      <c r="F7" s="172" t="s">
        <v>453</v>
      </c>
      <c r="G7" s="161"/>
      <c r="H7" s="3"/>
      <c r="I7" s="161"/>
    </row>
    <row r="8" spans="1:9" x14ac:dyDescent="0.25">
      <c r="A8" s="174" t="s">
        <v>595</v>
      </c>
      <c r="B8" s="174" t="s">
        <v>596</v>
      </c>
      <c r="C8" s="193"/>
      <c r="D8" s="193"/>
      <c r="E8" s="193"/>
      <c r="F8" s="176">
        <f>C8+D8-E8</f>
        <v>0</v>
      </c>
      <c r="G8" s="3"/>
      <c r="H8" s="3"/>
      <c r="I8" s="3"/>
    </row>
    <row r="9" spans="1:9" x14ac:dyDescent="0.25">
      <c r="A9" s="177" t="s">
        <v>597</v>
      </c>
      <c r="B9" s="177" t="s">
        <v>598</v>
      </c>
      <c r="C9" s="194"/>
      <c r="D9" s="194"/>
      <c r="E9" s="194"/>
      <c r="F9" s="179">
        <f t="shared" ref="F9:F16" si="0">C9+D9-E9</f>
        <v>0</v>
      </c>
      <c r="G9" s="3"/>
      <c r="H9" s="3"/>
      <c r="I9" s="3"/>
    </row>
    <row r="10" spans="1:9" x14ac:dyDescent="0.25">
      <c r="A10" s="177" t="s">
        <v>599</v>
      </c>
      <c r="B10" s="177" t="s">
        <v>600</v>
      </c>
      <c r="C10" s="194"/>
      <c r="D10" s="194"/>
      <c r="E10" s="194"/>
      <c r="F10" s="179">
        <f t="shared" si="0"/>
        <v>0</v>
      </c>
      <c r="G10" s="3"/>
      <c r="H10" s="3"/>
      <c r="I10" s="3"/>
    </row>
    <row r="11" spans="1:9" ht="30" x14ac:dyDescent="0.25">
      <c r="A11" s="177" t="s">
        <v>601</v>
      </c>
      <c r="B11" s="177" t="s">
        <v>602</v>
      </c>
      <c r="C11" s="194"/>
      <c r="D11" s="194"/>
      <c r="E11" s="194"/>
      <c r="F11" s="179">
        <f t="shared" si="0"/>
        <v>0</v>
      </c>
      <c r="G11" s="3"/>
      <c r="H11" s="3"/>
      <c r="I11" s="3"/>
    </row>
    <row r="12" spans="1:9" x14ac:dyDescent="0.25">
      <c r="A12" s="177" t="s">
        <v>603</v>
      </c>
      <c r="B12" s="177" t="s">
        <v>604</v>
      </c>
      <c r="C12" s="194"/>
      <c r="D12" s="194"/>
      <c r="E12" s="194"/>
      <c r="F12" s="179">
        <f t="shared" si="0"/>
        <v>0</v>
      </c>
      <c r="G12" s="3"/>
      <c r="H12" s="3"/>
      <c r="I12" s="3"/>
    </row>
    <row r="13" spans="1:9" x14ac:dyDescent="0.25">
      <c r="A13" s="177" t="s">
        <v>605</v>
      </c>
      <c r="B13" s="177" t="s">
        <v>606</v>
      </c>
      <c r="C13" s="194"/>
      <c r="D13" s="194"/>
      <c r="E13" s="194"/>
      <c r="F13" s="179">
        <f t="shared" si="0"/>
        <v>0</v>
      </c>
      <c r="G13" s="3"/>
      <c r="H13" s="3"/>
      <c r="I13" s="3"/>
    </row>
    <row r="14" spans="1:9" x14ac:dyDescent="0.25">
      <c r="A14" s="177" t="s">
        <v>607</v>
      </c>
      <c r="B14" s="177" t="s">
        <v>608</v>
      </c>
      <c r="C14" s="194"/>
      <c r="D14" s="194"/>
      <c r="E14" s="194"/>
      <c r="F14" s="179">
        <f t="shared" si="0"/>
        <v>0</v>
      </c>
      <c r="G14" s="161"/>
      <c r="H14" s="3"/>
      <c r="I14" s="3"/>
    </row>
    <row r="15" spans="1:9" x14ac:dyDescent="0.25">
      <c r="A15" s="177" t="s">
        <v>609</v>
      </c>
      <c r="B15" s="177" t="s">
        <v>610</v>
      </c>
      <c r="C15" s="194"/>
      <c r="D15" s="194"/>
      <c r="E15" s="194"/>
      <c r="F15" s="179">
        <f t="shared" si="0"/>
        <v>0</v>
      </c>
      <c r="G15" s="3"/>
      <c r="H15" s="3"/>
      <c r="I15" s="3"/>
    </row>
    <row r="16" spans="1:9" x14ac:dyDescent="0.25">
      <c r="A16" s="177" t="s">
        <v>611</v>
      </c>
      <c r="B16" s="177" t="s">
        <v>612</v>
      </c>
      <c r="C16" s="194"/>
      <c r="D16" s="194"/>
      <c r="E16" s="194"/>
      <c r="F16" s="179">
        <f t="shared" si="0"/>
        <v>0</v>
      </c>
      <c r="G16" s="3"/>
      <c r="H16" s="3"/>
      <c r="I16" s="3"/>
    </row>
    <row r="17" spans="1:9" x14ac:dyDescent="0.25">
      <c r="A17" s="272"/>
      <c r="B17" s="272" t="s">
        <v>462</v>
      </c>
      <c r="C17" s="266">
        <f>ROUND(SUM(C8:C16),2)</f>
        <v>0</v>
      </c>
      <c r="D17" s="266">
        <f>ROUND(SUM(D8:D16),2)</f>
        <v>0</v>
      </c>
      <c r="E17" s="266">
        <f>ROUND(SUM(E8:E16),2)</f>
        <v>0</v>
      </c>
      <c r="F17" s="266">
        <f>ROUND(SUM(F8:F16),2)</f>
        <v>0</v>
      </c>
      <c r="G17" s="3"/>
      <c r="H17" s="3"/>
      <c r="I17" s="161"/>
    </row>
    <row r="18" spans="1:9" x14ac:dyDescent="0.25">
      <c r="A18" s="161"/>
      <c r="B18" s="167"/>
      <c r="C18" s="185">
        <f>IF(C17-BS!$H$85=0,,"Neusklajeno z BS!")</f>
        <v>0</v>
      </c>
      <c r="D18" s="186"/>
      <c r="E18" s="186"/>
      <c r="F18" s="185">
        <f>IF(F17-BS!$G$85=0,,"Neusklajeno z BS!")</f>
        <v>0</v>
      </c>
      <c r="G18" s="3"/>
      <c r="H18" s="3"/>
      <c r="I18" s="3"/>
    </row>
    <row r="19" spans="1:9" x14ac:dyDescent="0.25">
      <c r="A19" s="3"/>
      <c r="B19" s="3"/>
      <c r="C19" s="187">
        <f>C17-BS!$H$85</f>
        <v>0</v>
      </c>
      <c r="D19" s="3"/>
      <c r="E19" s="3"/>
      <c r="F19" s="187">
        <f>F17-BS!$G$85</f>
        <v>0</v>
      </c>
      <c r="G19" s="3"/>
      <c r="H19" s="3"/>
      <c r="I19" s="3"/>
    </row>
    <row r="20" spans="1:9" x14ac:dyDescent="0.25">
      <c r="A20" s="3"/>
      <c r="B20" s="3"/>
      <c r="C20" s="3"/>
      <c r="D20" s="3"/>
      <c r="E20" s="3"/>
      <c r="F20" s="3"/>
      <c r="G20" s="3"/>
      <c r="H20" s="3"/>
      <c r="I20" s="3"/>
    </row>
    <row r="21" spans="1:9" x14ac:dyDescent="0.25">
      <c r="A21" s="3"/>
      <c r="B21" s="32" t="s">
        <v>463</v>
      </c>
      <c r="C21" s="3"/>
      <c r="D21" s="3"/>
      <c r="E21" s="3"/>
      <c r="F21" s="3"/>
      <c r="G21" s="3"/>
      <c r="H21" s="3"/>
      <c r="I21" s="3"/>
    </row>
    <row r="22" spans="1:9" ht="150" customHeight="1" x14ac:dyDescent="0.25">
      <c r="A22" s="3"/>
      <c r="B22" s="359"/>
      <c r="C22" s="359"/>
      <c r="D22" s="359"/>
      <c r="E22" s="359"/>
      <c r="F22" s="359"/>
      <c r="G22" s="3"/>
      <c r="H22" s="3"/>
      <c r="I22" s="3"/>
    </row>
  </sheetData>
  <sheetProtection password="CF7A" sheet="1" objects="1" scenarios="1"/>
  <mergeCells count="1">
    <mergeCell ref="B22:F22"/>
  </mergeCells>
  <hyperlinks>
    <hyperlink ref="H1" location="BS!F85" display="Pojdi na Bilanco stanja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Footer>&amp;L&amp;F&amp;C&amp;A&amp;R&amp;P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OP076">
    <pageSetUpPr fitToPage="1"/>
  </sheetPr>
  <dimension ref="A1:AC41"/>
  <sheetViews>
    <sheetView showGridLines="0" showZeros="0" zoomScaleNormal="100" workbookViewId="0">
      <selection activeCell="A2" sqref="A2"/>
    </sheetView>
  </sheetViews>
  <sheetFormatPr defaultRowHeight="15" x14ac:dyDescent="0.25"/>
  <cols>
    <col min="1" max="1" width="3.7109375" customWidth="1"/>
    <col min="2" max="2" width="30.7109375" customWidth="1"/>
    <col min="3" max="3" width="10.7109375" customWidth="1"/>
    <col min="4" max="4" width="16" customWidth="1"/>
    <col min="5" max="6" width="13.7109375" customWidth="1"/>
    <col min="7" max="7" width="15.5703125" customWidth="1"/>
    <col min="8" max="9" width="12.7109375" customWidth="1"/>
    <col min="10" max="10" width="11.7109375" customWidth="1"/>
    <col min="11" max="11" width="13.7109375" customWidth="1"/>
    <col min="12" max="12" width="8.7109375" customWidth="1"/>
    <col min="13" max="13" width="2.7109375" customWidth="1"/>
    <col min="14" max="14" width="21.140625" customWidth="1"/>
  </cols>
  <sheetData>
    <row r="1" spans="1:29" x14ac:dyDescent="0.25">
      <c r="A1" s="32">
        <f>NazivPoslovnegaSubjekta</f>
        <v>0</v>
      </c>
      <c r="B1" s="161"/>
      <c r="C1" s="26"/>
      <c r="D1" s="3"/>
      <c r="E1" s="26"/>
      <c r="F1" s="251"/>
      <c r="G1" s="26"/>
      <c r="H1" s="26"/>
      <c r="I1" s="26"/>
      <c r="J1" s="26"/>
      <c r="K1" s="26"/>
      <c r="L1" s="26" t="s">
        <v>95</v>
      </c>
      <c r="M1" s="51"/>
      <c r="N1" s="162" t="s">
        <v>447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21" x14ac:dyDescent="0.35">
      <c r="A2" s="3"/>
      <c r="B2" s="3"/>
      <c r="C2" s="26"/>
      <c r="D2" s="3"/>
      <c r="E2" s="164" t="s">
        <v>613</v>
      </c>
      <c r="F2" s="3"/>
      <c r="G2" s="26"/>
      <c r="H2" s="26"/>
      <c r="I2" s="26"/>
      <c r="J2" s="26"/>
      <c r="K2" s="26"/>
      <c r="L2" s="166" t="s">
        <v>62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x14ac:dyDescent="0.25">
      <c r="A3" s="3"/>
      <c r="B3" s="3"/>
      <c r="C3" s="26"/>
      <c r="D3" s="3"/>
      <c r="E3" s="208" t="str">
        <f>CONCATENATE("Stanje na dan  ",TEXT(ObdobjePorocanjaDo,"dd.MM.yyyy"))</f>
        <v>Stanje na dan  00.01.1900</v>
      </c>
      <c r="F3" s="3"/>
      <c r="G3" s="26"/>
      <c r="H3" s="26"/>
      <c r="I3" s="26"/>
      <c r="J3" s="26"/>
      <c r="K3" s="26"/>
      <c r="L3" s="68" t="s">
        <v>90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x14ac:dyDescent="0.25">
      <c r="A4" s="3"/>
      <c r="B4" s="3"/>
      <c r="C4" s="26"/>
      <c r="D4" s="3"/>
      <c r="E4" s="200"/>
      <c r="F4" s="3"/>
      <c r="G4" s="26"/>
      <c r="H4" s="26"/>
      <c r="I4" s="26"/>
      <c r="J4" s="26"/>
      <c r="K4" s="26"/>
      <c r="L4" s="26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x14ac:dyDescent="0.25">
      <c r="A5" s="3"/>
      <c r="B5" s="3"/>
      <c r="C5" s="26"/>
      <c r="D5" s="64"/>
      <c r="E5" s="3"/>
      <c r="F5" s="3"/>
      <c r="G5" s="26"/>
      <c r="H5" s="26"/>
      <c r="I5" s="26"/>
      <c r="J5" s="26"/>
      <c r="K5" s="26"/>
      <c r="L5" s="26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x14ac:dyDescent="0.25">
      <c r="A6" s="32"/>
      <c r="B6" s="32"/>
      <c r="C6" s="169" t="s">
        <v>507</v>
      </c>
      <c r="D6" s="211">
        <f>ObdobjePorocanjaOd</f>
        <v>0</v>
      </c>
      <c r="E6" s="279"/>
      <c r="F6" s="279"/>
      <c r="G6" s="211">
        <f>ObdobjePorocanjaDo</f>
        <v>0</v>
      </c>
      <c r="H6" s="209" t="s">
        <v>508</v>
      </c>
      <c r="I6" s="209" t="s">
        <v>509</v>
      </c>
      <c r="J6" s="173" t="s">
        <v>510</v>
      </c>
      <c r="K6" s="169" t="s">
        <v>511</v>
      </c>
      <c r="L6" s="169"/>
      <c r="M6" s="3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</row>
    <row r="7" spans="1:29" x14ac:dyDescent="0.25">
      <c r="A7" s="253" t="s">
        <v>512</v>
      </c>
      <c r="B7" s="253" t="s">
        <v>660</v>
      </c>
      <c r="C7" s="254" t="s">
        <v>514</v>
      </c>
      <c r="D7" s="212" t="s">
        <v>450</v>
      </c>
      <c r="E7" s="212" t="s">
        <v>451</v>
      </c>
      <c r="F7" s="212" t="s">
        <v>452</v>
      </c>
      <c r="G7" s="212" t="s">
        <v>453</v>
      </c>
      <c r="H7" s="212" t="s">
        <v>515</v>
      </c>
      <c r="I7" s="212" t="s">
        <v>516</v>
      </c>
      <c r="J7" s="183" t="s">
        <v>517</v>
      </c>
      <c r="K7" s="254" t="s">
        <v>518</v>
      </c>
      <c r="L7" s="254" t="s">
        <v>519</v>
      </c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</row>
    <row r="8" spans="1:29" x14ac:dyDescent="0.25">
      <c r="A8" s="213">
        <v>1</v>
      </c>
      <c r="B8" s="214"/>
      <c r="C8" s="215"/>
      <c r="D8" s="193"/>
      <c r="E8" s="193"/>
      <c r="F8" s="193"/>
      <c r="G8" s="217">
        <f>D8+E8-F8</f>
        <v>0</v>
      </c>
      <c r="H8" s="216"/>
      <c r="I8" s="216"/>
      <c r="J8" s="218"/>
      <c r="K8" s="219"/>
      <c r="L8" s="220" t="str">
        <f>IF($G$19=0,"",$G8/$G$19)</f>
        <v/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x14ac:dyDescent="0.25">
      <c r="A9" s="221">
        <v>2</v>
      </c>
      <c r="B9" s="222"/>
      <c r="C9" s="223"/>
      <c r="D9" s="194"/>
      <c r="E9" s="194"/>
      <c r="F9" s="194"/>
      <c r="G9" s="225">
        <f t="shared" ref="G9:G18" si="0">D9+E9-F9</f>
        <v>0</v>
      </c>
      <c r="H9" s="224"/>
      <c r="I9" s="224"/>
      <c r="J9" s="226"/>
      <c r="K9" s="227"/>
      <c r="L9" s="228" t="str">
        <f t="shared" ref="L9:L18" si="1">IF($G$19=0,"",$G9/$G$19)</f>
        <v/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x14ac:dyDescent="0.25">
      <c r="A10" s="221">
        <v>3</v>
      </c>
      <c r="B10" s="222"/>
      <c r="C10" s="223"/>
      <c r="D10" s="194"/>
      <c r="E10" s="194"/>
      <c r="F10" s="194"/>
      <c r="G10" s="225">
        <f t="shared" si="0"/>
        <v>0</v>
      </c>
      <c r="H10" s="224"/>
      <c r="I10" s="224"/>
      <c r="J10" s="226"/>
      <c r="K10" s="227"/>
      <c r="L10" s="228" t="str">
        <f t="shared" si="1"/>
        <v/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x14ac:dyDescent="0.25">
      <c r="A11" s="221">
        <v>4</v>
      </c>
      <c r="B11" s="222"/>
      <c r="C11" s="223"/>
      <c r="D11" s="194"/>
      <c r="E11" s="194"/>
      <c r="F11" s="194"/>
      <c r="G11" s="225">
        <f t="shared" si="0"/>
        <v>0</v>
      </c>
      <c r="H11" s="224"/>
      <c r="I11" s="224"/>
      <c r="J11" s="226"/>
      <c r="K11" s="227"/>
      <c r="L11" s="228" t="str">
        <f t="shared" si="1"/>
        <v/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x14ac:dyDescent="0.25">
      <c r="A12" s="221">
        <v>5</v>
      </c>
      <c r="B12" s="222"/>
      <c r="C12" s="223"/>
      <c r="D12" s="194"/>
      <c r="E12" s="194"/>
      <c r="F12" s="194"/>
      <c r="G12" s="225">
        <f t="shared" si="0"/>
        <v>0</v>
      </c>
      <c r="H12" s="224"/>
      <c r="I12" s="224"/>
      <c r="J12" s="226"/>
      <c r="K12" s="227"/>
      <c r="L12" s="228" t="str">
        <f t="shared" si="1"/>
        <v/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x14ac:dyDescent="0.25">
      <c r="A13" s="221">
        <v>6</v>
      </c>
      <c r="B13" s="222"/>
      <c r="C13" s="223"/>
      <c r="D13" s="194"/>
      <c r="E13" s="194"/>
      <c r="F13" s="194"/>
      <c r="G13" s="225">
        <f t="shared" si="0"/>
        <v>0</v>
      </c>
      <c r="H13" s="224"/>
      <c r="I13" s="224"/>
      <c r="J13" s="226"/>
      <c r="K13" s="227"/>
      <c r="L13" s="228" t="str">
        <f t="shared" si="1"/>
        <v/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x14ac:dyDescent="0.25">
      <c r="A14" s="221">
        <v>7</v>
      </c>
      <c r="B14" s="222"/>
      <c r="C14" s="223"/>
      <c r="D14" s="194"/>
      <c r="E14" s="194"/>
      <c r="F14" s="194"/>
      <c r="G14" s="225">
        <f t="shared" si="0"/>
        <v>0</v>
      </c>
      <c r="H14" s="224"/>
      <c r="I14" s="224"/>
      <c r="J14" s="226"/>
      <c r="K14" s="227"/>
      <c r="L14" s="228" t="str">
        <f t="shared" si="1"/>
        <v/>
      </c>
      <c r="M14" s="161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x14ac:dyDescent="0.25">
      <c r="A15" s="221">
        <v>8</v>
      </c>
      <c r="B15" s="222"/>
      <c r="C15" s="223"/>
      <c r="D15" s="194"/>
      <c r="E15" s="194"/>
      <c r="F15" s="194"/>
      <c r="G15" s="225">
        <f t="shared" si="0"/>
        <v>0</v>
      </c>
      <c r="H15" s="224"/>
      <c r="I15" s="224"/>
      <c r="J15" s="226"/>
      <c r="K15" s="227"/>
      <c r="L15" s="228" t="str">
        <f t="shared" si="1"/>
        <v/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x14ac:dyDescent="0.25">
      <c r="A16" s="221">
        <v>9</v>
      </c>
      <c r="B16" s="222"/>
      <c r="C16" s="223"/>
      <c r="D16" s="194"/>
      <c r="E16" s="194"/>
      <c r="F16" s="194"/>
      <c r="G16" s="225">
        <f t="shared" si="0"/>
        <v>0</v>
      </c>
      <c r="H16" s="224"/>
      <c r="I16" s="224"/>
      <c r="J16" s="226"/>
      <c r="K16" s="227"/>
      <c r="L16" s="228" t="str">
        <f t="shared" si="1"/>
        <v/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x14ac:dyDescent="0.25">
      <c r="A17" s="221">
        <v>10</v>
      </c>
      <c r="B17" s="222"/>
      <c r="C17" s="223"/>
      <c r="D17" s="194"/>
      <c r="E17" s="194"/>
      <c r="F17" s="194"/>
      <c r="G17" s="225">
        <f t="shared" si="0"/>
        <v>0</v>
      </c>
      <c r="H17" s="224"/>
      <c r="I17" s="224"/>
      <c r="J17" s="226"/>
      <c r="K17" s="227"/>
      <c r="L17" s="228" t="str">
        <f t="shared" si="1"/>
        <v/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x14ac:dyDescent="0.25">
      <c r="A18" s="221">
        <v>11</v>
      </c>
      <c r="B18" s="229" t="s">
        <v>520</v>
      </c>
      <c r="C18" s="230"/>
      <c r="D18" s="194"/>
      <c r="E18" s="194"/>
      <c r="F18" s="194"/>
      <c r="G18" s="258">
        <f t="shared" si="0"/>
        <v>0</v>
      </c>
      <c r="H18" s="224"/>
      <c r="I18" s="224"/>
      <c r="J18" s="226"/>
      <c r="K18" s="227"/>
      <c r="L18" s="228" t="str">
        <f t="shared" si="1"/>
        <v/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x14ac:dyDescent="0.25">
      <c r="A19" s="263"/>
      <c r="B19" s="264" t="s">
        <v>462</v>
      </c>
      <c r="C19" s="265"/>
      <c r="D19" s="266">
        <f>ROUND(SUM(D8:D18),2)</f>
        <v>0</v>
      </c>
      <c r="E19" s="266">
        <f>ROUND(SUM(E8:E18),2)</f>
        <v>0</v>
      </c>
      <c r="F19" s="266">
        <f>ROUND(SUM(F8:F18),2)</f>
        <v>0</v>
      </c>
      <c r="G19" s="266">
        <f>ROUND(SUM(G8:G18),2)</f>
        <v>0</v>
      </c>
      <c r="H19" s="266">
        <f>ROUND(SUM(H8:H18),2)</f>
        <v>0</v>
      </c>
      <c r="I19" s="266"/>
      <c r="J19" s="266"/>
      <c r="K19" s="266"/>
      <c r="L19" s="286">
        <f>ROUND(SUM(L8:L18),2)</f>
        <v>0</v>
      </c>
      <c r="M19" s="3"/>
      <c r="N19" s="3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</row>
    <row r="20" spans="1:29" x14ac:dyDescent="0.25">
      <c r="A20" s="3"/>
      <c r="B20" s="3"/>
      <c r="C20" s="26"/>
      <c r="D20" s="240">
        <f>IF(D19-BS!$H$89=0,,"Neusklajeno z BS!")</f>
        <v>0</v>
      </c>
      <c r="E20" s="290"/>
      <c r="F20" s="26"/>
      <c r="G20" s="240">
        <f>IF(G19-BS!$G$89=0,,"Neusklajeno z BS!")</f>
        <v>0</v>
      </c>
      <c r="H20" s="26"/>
      <c r="I20" s="26"/>
      <c r="J20" s="26"/>
      <c r="K20" s="26"/>
      <c r="L20" s="26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x14ac:dyDescent="0.25">
      <c r="A21" s="3"/>
      <c r="B21" s="3"/>
      <c r="C21" s="26"/>
      <c r="D21" s="187">
        <f>D19-BS!$H$89</f>
        <v>0</v>
      </c>
      <c r="E21" s="3"/>
      <c r="F21" s="3"/>
      <c r="G21" s="244">
        <f>G19-BS!$G$89</f>
        <v>0</v>
      </c>
      <c r="H21" s="26"/>
      <c r="I21" s="26"/>
      <c r="J21" s="26"/>
      <c r="K21" s="26"/>
      <c r="L21" s="26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x14ac:dyDescent="0.25">
      <c r="A22" s="3"/>
      <c r="B22" s="3"/>
      <c r="C22" s="26"/>
      <c r="D22" s="3"/>
      <c r="E22" s="3"/>
      <c r="F22" s="3"/>
      <c r="G22" s="26"/>
      <c r="H22" s="26"/>
      <c r="I22" s="26"/>
      <c r="J22" s="26"/>
      <c r="K22" s="26"/>
      <c r="L22" s="26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x14ac:dyDescent="0.25">
      <c r="A23" s="3"/>
      <c r="B23" s="32" t="s">
        <v>463</v>
      </c>
      <c r="C23" s="26"/>
      <c r="D23" s="3"/>
      <c r="E23" s="3"/>
      <c r="F23" s="3"/>
      <c r="G23" s="26"/>
      <c r="H23" s="26"/>
      <c r="I23" s="26"/>
      <c r="J23" s="26"/>
      <c r="K23" s="26"/>
      <c r="L23" s="26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150" customHeight="1" x14ac:dyDescent="0.25">
      <c r="A24" s="249"/>
      <c r="B24" s="359"/>
      <c r="C24" s="359"/>
      <c r="D24" s="359"/>
      <c r="E24" s="359"/>
      <c r="F24" s="359"/>
      <c r="G24" s="359"/>
      <c r="H24" s="359"/>
      <c r="I24" s="359"/>
      <c r="J24" s="359"/>
      <c r="K24" s="359"/>
      <c r="L24" s="359"/>
      <c r="M24" s="3"/>
      <c r="N24" s="269"/>
      <c r="O24" s="269"/>
      <c r="P24" s="269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x14ac:dyDescent="0.25">
      <c r="A25" s="3"/>
      <c r="B25" s="3"/>
      <c r="C25" s="26"/>
      <c r="D25" s="3"/>
      <c r="E25" s="3"/>
      <c r="F25" s="3"/>
      <c r="G25" s="26"/>
      <c r="H25" s="26"/>
      <c r="I25" s="26"/>
      <c r="J25" s="26"/>
      <c r="K25" s="26"/>
      <c r="L25" s="26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x14ac:dyDescent="0.25">
      <c r="A26" s="3"/>
      <c r="B26" s="3"/>
      <c r="C26" s="26"/>
      <c r="D26" s="3"/>
      <c r="E26" s="3"/>
      <c r="F26" s="3"/>
      <c r="G26" s="26"/>
      <c r="H26" s="26"/>
      <c r="I26" s="26"/>
      <c r="J26" s="26"/>
      <c r="K26" s="26"/>
      <c r="L26" s="26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x14ac:dyDescent="0.25">
      <c r="A27" s="3"/>
      <c r="B27" s="3"/>
      <c r="C27" s="26"/>
      <c r="D27" s="3"/>
      <c r="E27" s="3"/>
      <c r="F27" s="3"/>
      <c r="G27" s="26"/>
      <c r="H27" s="26"/>
      <c r="I27" s="26"/>
      <c r="J27" s="26"/>
      <c r="K27" s="26"/>
      <c r="L27" s="26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x14ac:dyDescent="0.25">
      <c r="A28" s="3"/>
      <c r="B28" s="3"/>
      <c r="C28" s="26"/>
      <c r="D28" s="3"/>
      <c r="E28" s="3"/>
      <c r="F28" s="3"/>
      <c r="G28" s="26"/>
      <c r="H28" s="26"/>
      <c r="I28" s="26"/>
      <c r="J28" s="26"/>
      <c r="K28" s="26"/>
      <c r="L28" s="26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x14ac:dyDescent="0.25">
      <c r="A29" s="3"/>
      <c r="B29" s="3"/>
      <c r="C29" s="26"/>
      <c r="D29" s="3"/>
      <c r="E29" s="3"/>
      <c r="F29" s="3"/>
      <c r="G29" s="26"/>
      <c r="H29" s="26"/>
      <c r="I29" s="26"/>
      <c r="J29" s="26"/>
      <c r="K29" s="26"/>
      <c r="L29" s="26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x14ac:dyDescent="0.25">
      <c r="A30" s="3"/>
      <c r="B30" s="3"/>
      <c r="C30" s="26"/>
      <c r="D30" s="3"/>
      <c r="E30" s="3"/>
      <c r="F30" s="3"/>
      <c r="G30" s="26"/>
      <c r="H30" s="26"/>
      <c r="I30" s="26"/>
      <c r="J30" s="26"/>
      <c r="K30" s="26"/>
      <c r="L30" s="26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x14ac:dyDescent="0.25">
      <c r="A31" s="3"/>
      <c r="B31" s="3"/>
      <c r="C31" s="26"/>
      <c r="D31" s="3"/>
      <c r="E31" s="3"/>
      <c r="F31" s="3"/>
      <c r="G31" s="26"/>
      <c r="H31" s="26"/>
      <c r="I31" s="26"/>
      <c r="J31" s="26"/>
      <c r="K31" s="26"/>
      <c r="L31" s="26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25">
      <c r="A32" s="3"/>
      <c r="B32" s="3"/>
      <c r="C32" s="26"/>
      <c r="D32" s="3"/>
      <c r="E32" s="3"/>
      <c r="F32" s="3"/>
      <c r="G32" s="26"/>
      <c r="H32" s="26"/>
      <c r="I32" s="26"/>
      <c r="J32" s="26"/>
      <c r="K32" s="26"/>
      <c r="L32" s="26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25">
      <c r="A33" s="3"/>
      <c r="B33" s="3"/>
      <c r="C33" s="26"/>
      <c r="D33" s="3"/>
      <c r="E33" s="3"/>
      <c r="F33" s="3"/>
      <c r="G33" s="26"/>
      <c r="H33" s="26"/>
      <c r="I33" s="26"/>
      <c r="J33" s="26"/>
      <c r="K33" s="26"/>
      <c r="L33" s="26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x14ac:dyDescent="0.25">
      <c r="A34" s="3"/>
      <c r="B34" s="3"/>
      <c r="C34" s="26"/>
      <c r="D34" s="3"/>
      <c r="E34" s="3"/>
      <c r="F34" s="3"/>
      <c r="G34" s="26"/>
      <c r="H34" s="26"/>
      <c r="I34" s="26"/>
      <c r="J34" s="26"/>
      <c r="K34" s="26"/>
      <c r="L34" s="26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/>
      <c r="B35" s="3"/>
      <c r="C35" s="26"/>
      <c r="D35" s="3"/>
      <c r="E35" s="3"/>
      <c r="F35" s="3"/>
      <c r="G35" s="26"/>
      <c r="H35" s="26"/>
      <c r="I35" s="26"/>
      <c r="J35" s="26"/>
      <c r="K35" s="26"/>
      <c r="L35" s="2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/>
      <c r="B36" s="3"/>
      <c r="C36" s="26"/>
      <c r="D36" s="3"/>
      <c r="E36" s="3"/>
      <c r="F36" s="3"/>
      <c r="G36" s="26"/>
      <c r="H36" s="26"/>
      <c r="I36" s="26"/>
      <c r="J36" s="26"/>
      <c r="K36" s="26"/>
      <c r="L36" s="2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3"/>
      <c r="B37" s="3"/>
      <c r="C37" s="26"/>
      <c r="D37" s="3"/>
      <c r="E37" s="3"/>
      <c r="F37" s="3"/>
      <c r="G37" s="26"/>
      <c r="H37" s="26"/>
      <c r="I37" s="26"/>
      <c r="J37" s="26"/>
      <c r="K37" s="26"/>
      <c r="L37" s="26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3"/>
      <c r="B38" s="3"/>
      <c r="C38" s="26"/>
      <c r="D38" s="3"/>
      <c r="E38" s="3"/>
      <c r="F38" s="3"/>
      <c r="G38" s="26"/>
      <c r="H38" s="26"/>
      <c r="I38" s="26"/>
      <c r="J38" s="26"/>
      <c r="K38" s="26"/>
      <c r="L38" s="26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C39" s="26"/>
      <c r="D39" s="3"/>
      <c r="E39" s="3"/>
      <c r="F39" s="3"/>
      <c r="G39" s="26"/>
      <c r="H39" s="26"/>
      <c r="I39" s="26"/>
      <c r="J39" s="26"/>
      <c r="K39" s="26"/>
      <c r="L39" s="26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C40" s="26"/>
      <c r="D40" s="3"/>
      <c r="E40" s="3"/>
      <c r="F40" s="3"/>
      <c r="G40" s="26"/>
      <c r="H40" s="26"/>
      <c r="I40" s="26"/>
      <c r="J40" s="26"/>
      <c r="K40" s="26"/>
      <c r="L40" s="2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50"/>
      <c r="B41" s="50"/>
      <c r="C41" s="68"/>
      <c r="D41" s="50"/>
      <c r="E41" s="50"/>
      <c r="F41" s="50"/>
      <c r="G41" s="68"/>
      <c r="H41" s="68"/>
      <c r="I41" s="68"/>
      <c r="J41" s="68"/>
      <c r="K41" s="68"/>
      <c r="L41" s="68"/>
      <c r="M41" s="3"/>
      <c r="N41" s="50"/>
      <c r="O41" s="50"/>
      <c r="P41" s="3"/>
      <c r="Q41" s="3"/>
      <c r="R41" s="3"/>
      <c r="S41" s="3"/>
      <c r="T41" s="3"/>
      <c r="U41" s="3"/>
      <c r="V41" s="3"/>
      <c r="W41" s="50"/>
      <c r="X41" s="50"/>
      <c r="Y41" s="50"/>
      <c r="Z41" s="50"/>
      <c r="AA41" s="50"/>
      <c r="AB41" s="50"/>
      <c r="AC41" s="50"/>
    </row>
  </sheetData>
  <sheetProtection password="CF7A" sheet="1" objects="1" scenarios="1"/>
  <mergeCells count="1">
    <mergeCell ref="B24:L24"/>
  </mergeCells>
  <dataValidations count="1">
    <dataValidation type="list" allowBlank="1" showInputMessage="1" showErrorMessage="1" errorTitle="Napaka" error="Vpisana vrednost ni pravilna!" promptTitle="Obdobje plačila" prompt="Izberite ustrezno obdobje plačila za vpisano obveznost" sqref="I8:I18">
      <formula1>INDIRECT("Table4[ObdobjePLAC]")</formula1>
    </dataValidation>
  </dataValidations>
  <hyperlinks>
    <hyperlink ref="N1" location="BS!F89" display="Pojdi na Bilanco stanja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&amp;L&amp;F&amp;C&amp;A&amp;R&amp;P</oddFoot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OP080">
    <pageSetUpPr fitToPage="1"/>
  </sheetPr>
  <dimension ref="A1:AC24"/>
  <sheetViews>
    <sheetView showGridLines="0" showZeros="0" zoomScaleNormal="100" workbookViewId="0">
      <selection activeCell="A2" sqref="A2"/>
    </sheetView>
  </sheetViews>
  <sheetFormatPr defaultRowHeight="15" x14ac:dyDescent="0.25"/>
  <cols>
    <col min="1" max="1" width="3.7109375" customWidth="1"/>
    <col min="2" max="2" width="20.7109375" customWidth="1"/>
    <col min="3" max="3" width="10.7109375" customWidth="1"/>
    <col min="4" max="4" width="14.7109375" customWidth="1"/>
    <col min="5" max="6" width="13.7109375" customWidth="1"/>
    <col min="7" max="10" width="12.7109375" customWidth="1"/>
    <col min="11" max="11" width="13.5703125" customWidth="1"/>
    <col min="12" max="12" width="13.7109375" customWidth="1"/>
    <col min="13" max="13" width="2.7109375" customWidth="1"/>
    <col min="14" max="14" width="21.5703125" customWidth="1"/>
  </cols>
  <sheetData>
    <row r="1" spans="1:29" x14ac:dyDescent="0.25">
      <c r="A1" s="32">
        <f>NazivPoslovnegaSubjekta</f>
        <v>0</v>
      </c>
      <c r="B1" s="161"/>
      <c r="C1" s="26"/>
      <c r="D1" s="3"/>
      <c r="E1" s="26"/>
      <c r="F1" s="251"/>
      <c r="G1" s="3"/>
      <c r="H1" s="3"/>
      <c r="I1" s="3"/>
      <c r="J1" s="3"/>
      <c r="K1" s="3"/>
      <c r="L1" s="26" t="s">
        <v>95</v>
      </c>
      <c r="M1" s="51"/>
      <c r="N1" s="162" t="s">
        <v>447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21" x14ac:dyDescent="0.35">
      <c r="A2" s="3"/>
      <c r="B2" s="3"/>
      <c r="C2" s="26"/>
      <c r="D2" s="3"/>
      <c r="E2" s="3"/>
      <c r="F2" s="164" t="s">
        <v>614</v>
      </c>
      <c r="G2" s="3"/>
      <c r="H2" s="3"/>
      <c r="I2" s="3"/>
      <c r="J2" s="3"/>
      <c r="K2" s="3"/>
      <c r="L2" s="166" t="s">
        <v>64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x14ac:dyDescent="0.25">
      <c r="A3" s="3"/>
      <c r="B3" s="3"/>
      <c r="C3" s="26"/>
      <c r="D3" s="3"/>
      <c r="E3" s="3"/>
      <c r="F3" s="208" t="str">
        <f>CONCATENATE("Stanje na dan  ",TEXT(ObdobjePorocanjaDo,"dd.MM.yyyy"))</f>
        <v>Stanje na dan  00.01.1900</v>
      </c>
      <c r="G3" s="3"/>
      <c r="H3" s="3"/>
      <c r="I3" s="3"/>
      <c r="J3" s="3"/>
      <c r="K3" s="3"/>
      <c r="L3" s="68" t="s">
        <v>90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x14ac:dyDescent="0.25">
      <c r="A4" s="3"/>
      <c r="B4" s="3"/>
      <c r="C4" s="26"/>
      <c r="D4" s="3"/>
      <c r="E4" s="3"/>
      <c r="F4" s="200"/>
      <c r="G4" s="3"/>
      <c r="H4" s="3"/>
      <c r="I4" s="3"/>
      <c r="J4" s="3"/>
      <c r="K4" s="3"/>
      <c r="L4" s="26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x14ac:dyDescent="0.25">
      <c r="A5" s="3"/>
      <c r="B5" s="3"/>
      <c r="C5" s="2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x14ac:dyDescent="0.25">
      <c r="A6" s="32"/>
      <c r="B6" s="298"/>
      <c r="C6" s="279" t="s">
        <v>507</v>
      </c>
      <c r="D6" s="211">
        <f>ObdobjePorocanjaDo</f>
        <v>0</v>
      </c>
      <c r="E6" s="279"/>
      <c r="F6" s="279"/>
      <c r="G6" s="279" t="s">
        <v>523</v>
      </c>
      <c r="H6" s="279" t="s">
        <v>523</v>
      </c>
      <c r="I6" s="279" t="s">
        <v>523</v>
      </c>
      <c r="J6" s="279" t="s">
        <v>523</v>
      </c>
      <c r="K6" s="279" t="s">
        <v>523</v>
      </c>
      <c r="L6" s="279"/>
      <c r="M6" s="3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</row>
    <row r="7" spans="1:29" x14ac:dyDescent="0.25">
      <c r="A7" s="281" t="s">
        <v>512</v>
      </c>
      <c r="B7" s="281" t="s">
        <v>615</v>
      </c>
      <c r="C7" s="282" t="s">
        <v>514</v>
      </c>
      <c r="D7" s="282" t="s">
        <v>527</v>
      </c>
      <c r="E7" s="282" t="s">
        <v>528</v>
      </c>
      <c r="F7" s="282" t="s">
        <v>523</v>
      </c>
      <c r="G7" s="282" t="s">
        <v>529</v>
      </c>
      <c r="H7" s="282" t="s">
        <v>530</v>
      </c>
      <c r="I7" s="282" t="s">
        <v>531</v>
      </c>
      <c r="J7" s="282" t="s">
        <v>532</v>
      </c>
      <c r="K7" s="282" t="s">
        <v>533</v>
      </c>
      <c r="L7" s="282" t="s">
        <v>534</v>
      </c>
      <c r="M7" s="161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</row>
    <row r="8" spans="1:29" x14ac:dyDescent="0.25">
      <c r="A8" s="213">
        <v>1</v>
      </c>
      <c r="B8" s="214"/>
      <c r="C8" s="215"/>
      <c r="D8" s="193"/>
      <c r="E8" s="216"/>
      <c r="F8" s="217">
        <f>SUM(G8:K8)</f>
        <v>0</v>
      </c>
      <c r="G8" s="216"/>
      <c r="H8" s="216"/>
      <c r="I8" s="216"/>
      <c r="J8" s="305"/>
      <c r="K8" s="305"/>
      <c r="L8" s="306">
        <f>D8-E8-F8</f>
        <v>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x14ac:dyDescent="0.25">
      <c r="A9" s="221">
        <v>2</v>
      </c>
      <c r="B9" s="222"/>
      <c r="C9" s="223"/>
      <c r="D9" s="194"/>
      <c r="E9" s="194"/>
      <c r="F9" s="225">
        <f t="shared" ref="F9:F18" si="0">SUM(G9:K9)</f>
        <v>0</v>
      </c>
      <c r="G9" s="194"/>
      <c r="H9" s="194"/>
      <c r="I9" s="194"/>
      <c r="J9" s="259"/>
      <c r="K9" s="259"/>
      <c r="L9" s="260">
        <f t="shared" ref="L9:L18" si="1">D9-E9-F9</f>
        <v>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x14ac:dyDescent="0.25">
      <c r="A10" s="221">
        <v>3</v>
      </c>
      <c r="B10" s="222"/>
      <c r="C10" s="223"/>
      <c r="D10" s="194"/>
      <c r="E10" s="194"/>
      <c r="F10" s="225">
        <f t="shared" si="0"/>
        <v>0</v>
      </c>
      <c r="G10" s="194"/>
      <c r="H10" s="194"/>
      <c r="I10" s="194"/>
      <c r="J10" s="259"/>
      <c r="K10" s="259"/>
      <c r="L10" s="260">
        <f t="shared" si="1"/>
        <v>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x14ac:dyDescent="0.25">
      <c r="A11" s="221">
        <v>4</v>
      </c>
      <c r="B11" s="222"/>
      <c r="C11" s="223"/>
      <c r="D11" s="194"/>
      <c r="E11" s="194"/>
      <c r="F11" s="225">
        <f t="shared" si="0"/>
        <v>0</v>
      </c>
      <c r="G11" s="194"/>
      <c r="H11" s="194"/>
      <c r="I11" s="194"/>
      <c r="J11" s="259"/>
      <c r="K11" s="259"/>
      <c r="L11" s="260">
        <f t="shared" si="1"/>
        <v>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x14ac:dyDescent="0.25">
      <c r="A12" s="221">
        <v>5</v>
      </c>
      <c r="B12" s="222"/>
      <c r="C12" s="223"/>
      <c r="D12" s="194"/>
      <c r="E12" s="194"/>
      <c r="F12" s="225">
        <f t="shared" si="0"/>
        <v>0</v>
      </c>
      <c r="G12" s="194"/>
      <c r="H12" s="194"/>
      <c r="I12" s="194"/>
      <c r="J12" s="259"/>
      <c r="K12" s="259"/>
      <c r="L12" s="260">
        <f t="shared" si="1"/>
        <v>0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x14ac:dyDescent="0.25">
      <c r="A13" s="221">
        <v>6</v>
      </c>
      <c r="B13" s="222"/>
      <c r="C13" s="223"/>
      <c r="D13" s="194"/>
      <c r="E13" s="194"/>
      <c r="F13" s="225">
        <f t="shared" si="0"/>
        <v>0</v>
      </c>
      <c r="G13" s="194"/>
      <c r="H13" s="194"/>
      <c r="I13" s="194"/>
      <c r="J13" s="259"/>
      <c r="K13" s="259"/>
      <c r="L13" s="260">
        <f t="shared" si="1"/>
        <v>0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x14ac:dyDescent="0.25">
      <c r="A14" s="221">
        <v>7</v>
      </c>
      <c r="B14" s="222"/>
      <c r="C14" s="223"/>
      <c r="D14" s="194"/>
      <c r="E14" s="194"/>
      <c r="F14" s="225">
        <f t="shared" si="0"/>
        <v>0</v>
      </c>
      <c r="G14" s="194"/>
      <c r="H14" s="194"/>
      <c r="I14" s="194"/>
      <c r="J14" s="259"/>
      <c r="K14" s="259"/>
      <c r="L14" s="260">
        <f t="shared" si="1"/>
        <v>0</v>
      </c>
      <c r="M14" s="161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x14ac:dyDescent="0.25">
      <c r="A15" s="221">
        <v>8</v>
      </c>
      <c r="B15" s="222"/>
      <c r="C15" s="223"/>
      <c r="D15" s="194"/>
      <c r="E15" s="194"/>
      <c r="F15" s="225">
        <f t="shared" si="0"/>
        <v>0</v>
      </c>
      <c r="G15" s="194"/>
      <c r="H15" s="194"/>
      <c r="I15" s="194"/>
      <c r="J15" s="259"/>
      <c r="K15" s="259"/>
      <c r="L15" s="260">
        <f t="shared" si="1"/>
        <v>0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x14ac:dyDescent="0.25">
      <c r="A16" s="221">
        <v>9</v>
      </c>
      <c r="B16" s="222"/>
      <c r="C16" s="223"/>
      <c r="D16" s="194"/>
      <c r="E16" s="194"/>
      <c r="F16" s="225">
        <f t="shared" si="0"/>
        <v>0</v>
      </c>
      <c r="G16" s="194"/>
      <c r="H16" s="194"/>
      <c r="I16" s="194"/>
      <c r="J16" s="259"/>
      <c r="K16" s="259"/>
      <c r="L16" s="260">
        <f t="shared" si="1"/>
        <v>0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x14ac:dyDescent="0.25">
      <c r="A17" s="221">
        <v>10</v>
      </c>
      <c r="B17" s="222"/>
      <c r="C17" s="223"/>
      <c r="D17" s="194"/>
      <c r="E17" s="194"/>
      <c r="F17" s="225">
        <f t="shared" si="0"/>
        <v>0</v>
      </c>
      <c r="G17" s="194"/>
      <c r="H17" s="194"/>
      <c r="I17" s="194"/>
      <c r="J17" s="259"/>
      <c r="K17" s="259"/>
      <c r="L17" s="260">
        <f t="shared" si="1"/>
        <v>0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x14ac:dyDescent="0.25">
      <c r="A18" s="221">
        <v>11</v>
      </c>
      <c r="B18" s="177" t="s">
        <v>520</v>
      </c>
      <c r="C18" s="230"/>
      <c r="D18" s="224"/>
      <c r="E18" s="224"/>
      <c r="F18" s="225">
        <f t="shared" si="0"/>
        <v>0</v>
      </c>
      <c r="G18" s="224"/>
      <c r="H18" s="224"/>
      <c r="I18" s="224"/>
      <c r="J18" s="261"/>
      <c r="K18" s="261"/>
      <c r="L18" s="262">
        <f t="shared" si="1"/>
        <v>0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x14ac:dyDescent="0.25">
      <c r="A19" s="263"/>
      <c r="B19" s="264" t="s">
        <v>462</v>
      </c>
      <c r="C19" s="265"/>
      <c r="D19" s="266">
        <f t="shared" ref="D19:L19" si="2">ROUND(SUM(D8:D18),2)</f>
        <v>0</v>
      </c>
      <c r="E19" s="266">
        <f t="shared" si="2"/>
        <v>0</v>
      </c>
      <c r="F19" s="266">
        <f t="shared" si="2"/>
        <v>0</v>
      </c>
      <c r="G19" s="266">
        <f t="shared" si="2"/>
        <v>0</v>
      </c>
      <c r="H19" s="266">
        <f t="shared" si="2"/>
        <v>0</v>
      </c>
      <c r="I19" s="266">
        <f t="shared" si="2"/>
        <v>0</v>
      </c>
      <c r="J19" s="266">
        <f t="shared" si="2"/>
        <v>0</v>
      </c>
      <c r="K19" s="266">
        <f t="shared" si="2"/>
        <v>0</v>
      </c>
      <c r="L19" s="266">
        <f t="shared" si="2"/>
        <v>0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x14ac:dyDescent="0.25">
      <c r="A20" s="287"/>
      <c r="B20" s="288"/>
      <c r="C20" s="290"/>
      <c r="D20" s="240">
        <f>IF(D19-BS!$G$93=0,,"Neusklajeno z BS!")</f>
        <v>0</v>
      </c>
      <c r="E20" s="300"/>
      <c r="F20" s="300"/>
      <c r="G20" s="300"/>
      <c r="H20" s="300"/>
      <c r="I20" s="300"/>
      <c r="J20" s="300"/>
      <c r="K20" s="300"/>
      <c r="L20" s="300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x14ac:dyDescent="0.25">
      <c r="A21" s="287"/>
      <c r="B21" s="288"/>
      <c r="C21" s="290"/>
      <c r="D21" s="307">
        <f>D19-BS!$G$93</f>
        <v>0</v>
      </c>
      <c r="E21" s="300"/>
      <c r="F21" s="300"/>
      <c r="G21" s="300"/>
      <c r="H21" s="300"/>
      <c r="I21" s="300"/>
      <c r="J21" s="300"/>
      <c r="K21" s="300"/>
      <c r="L21" s="300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x14ac:dyDescent="0.25">
      <c r="A22" s="3"/>
      <c r="B22" s="332">
        <f>IF(B24="",(IF((SUM(J8:K18)=0),0,"V primeru zapadlosti na 90 dni, v polje 'Pojasnilo' obvezno podajte obrazložitev")),"")</f>
        <v>0</v>
      </c>
      <c r="C22" s="2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x14ac:dyDescent="0.25">
      <c r="A23" s="3"/>
      <c r="B23" s="32" t="s">
        <v>463</v>
      </c>
      <c r="C23" s="2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150" customHeight="1" x14ac:dyDescent="0.25">
      <c r="A24" s="249"/>
      <c r="B24" s="359"/>
      <c r="C24" s="359"/>
      <c r="D24" s="359"/>
      <c r="E24" s="359"/>
      <c r="F24" s="359"/>
      <c r="G24" s="359"/>
      <c r="H24" s="359"/>
      <c r="I24" s="359"/>
      <c r="J24" s="359"/>
      <c r="K24" s="359"/>
      <c r="L24" s="359"/>
      <c r="M24" s="3"/>
      <c r="N24" s="297"/>
      <c r="O24" s="297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</sheetData>
  <sheetProtection password="CF7A" sheet="1" objects="1" scenarios="1"/>
  <mergeCells count="1">
    <mergeCell ref="B24:L24"/>
  </mergeCells>
  <hyperlinks>
    <hyperlink ref="N1" location="BS!F93" display="Pojdi na Bilanco stanja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&amp;L&amp;F&amp;C&amp;A&amp;R&amp;P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OP087">
    <pageSetUpPr fitToPage="1"/>
  </sheetPr>
  <dimension ref="A1:AB24"/>
  <sheetViews>
    <sheetView showGridLines="0" showZeros="0" zoomScaleNormal="100" workbookViewId="0">
      <selection activeCell="A2" sqref="A2"/>
    </sheetView>
  </sheetViews>
  <sheetFormatPr defaultRowHeight="15" x14ac:dyDescent="0.25"/>
  <cols>
    <col min="1" max="1" width="3.7109375" customWidth="1"/>
    <col min="2" max="2" width="30.7109375" customWidth="1"/>
    <col min="3" max="3" width="10.7109375" customWidth="1"/>
    <col min="4" max="4" width="16" customWidth="1"/>
    <col min="5" max="6" width="13.7109375" customWidth="1"/>
    <col min="7" max="7" width="15.5703125" customWidth="1"/>
    <col min="8" max="9" width="12.7109375" customWidth="1"/>
    <col min="10" max="10" width="11.7109375" customWidth="1"/>
    <col min="11" max="11" width="13.7109375" customWidth="1"/>
    <col min="12" max="12" width="8.7109375" customWidth="1"/>
    <col min="13" max="13" width="2.7109375" customWidth="1"/>
    <col min="14" max="14" width="21" customWidth="1"/>
    <col min="15" max="15" width="12.5703125" customWidth="1"/>
  </cols>
  <sheetData>
    <row r="1" spans="1:28" x14ac:dyDescent="0.25">
      <c r="A1" s="32">
        <f>NazivPoslovnegaSubjekta</f>
        <v>0</v>
      </c>
      <c r="B1" s="161"/>
      <c r="C1" s="26"/>
      <c r="D1" s="3"/>
      <c r="E1" s="26"/>
      <c r="F1" s="251"/>
      <c r="G1" s="3"/>
      <c r="H1" s="3"/>
      <c r="I1" s="3"/>
      <c r="J1" s="26"/>
      <c r="K1" s="3"/>
      <c r="L1" s="26" t="s">
        <v>95</v>
      </c>
      <c r="M1" s="51"/>
      <c r="N1" s="162" t="s">
        <v>447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21" x14ac:dyDescent="0.35">
      <c r="A2" s="3"/>
      <c r="B2" s="3"/>
      <c r="C2" s="26"/>
      <c r="D2" s="3"/>
      <c r="E2" s="164" t="s">
        <v>616</v>
      </c>
      <c r="F2" s="3"/>
      <c r="G2" s="3"/>
      <c r="H2" s="3"/>
      <c r="I2" s="3"/>
      <c r="J2" s="26"/>
      <c r="K2" s="3"/>
      <c r="L2" s="166" t="s">
        <v>66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x14ac:dyDescent="0.25">
      <c r="A3" s="3"/>
      <c r="B3" s="3"/>
      <c r="C3" s="26"/>
      <c r="D3" s="3"/>
      <c r="E3" s="208" t="str">
        <f>CONCATENATE("Stanje na dan  ",TEXT(ObdobjePorocanjaDo,"dd.MM.yyyy"))</f>
        <v>Stanje na dan  00.01.1900</v>
      </c>
      <c r="F3" s="3"/>
      <c r="G3" s="3"/>
      <c r="H3" s="3"/>
      <c r="I3" s="3"/>
      <c r="J3" s="26"/>
      <c r="K3" s="3"/>
      <c r="L3" s="68" t="s">
        <v>90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x14ac:dyDescent="0.25">
      <c r="A4" s="3"/>
      <c r="B4" s="3"/>
      <c r="C4" s="26"/>
      <c r="D4" s="3"/>
      <c r="E4" s="200"/>
      <c r="F4" s="3"/>
      <c r="G4" s="3"/>
      <c r="H4" s="3"/>
      <c r="I4" s="3"/>
      <c r="J4" s="26"/>
      <c r="K4" s="3"/>
      <c r="L4" s="26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x14ac:dyDescent="0.25">
      <c r="A5" s="3"/>
      <c r="B5" s="3"/>
      <c r="C5" s="26"/>
      <c r="D5" s="3"/>
      <c r="E5" s="3"/>
      <c r="F5" s="3"/>
      <c r="G5" s="3"/>
      <c r="H5" s="3"/>
      <c r="I5" s="3"/>
      <c r="J5" s="26"/>
      <c r="K5" s="3"/>
      <c r="L5" s="26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x14ac:dyDescent="0.25">
      <c r="A6" s="32"/>
      <c r="B6" s="32"/>
      <c r="C6" s="169" t="s">
        <v>507</v>
      </c>
      <c r="D6" s="211">
        <f>ObdobjePorocanjaOd</f>
        <v>0</v>
      </c>
      <c r="E6" s="279"/>
      <c r="F6" s="279"/>
      <c r="G6" s="211">
        <f>ObdobjePorocanjaDo</f>
        <v>0</v>
      </c>
      <c r="H6" s="209" t="s">
        <v>508</v>
      </c>
      <c r="I6" s="209" t="s">
        <v>509</v>
      </c>
      <c r="J6" s="173" t="s">
        <v>510</v>
      </c>
      <c r="K6" s="169" t="s">
        <v>511</v>
      </c>
      <c r="L6" s="200"/>
      <c r="M6" s="3"/>
      <c r="N6" s="3"/>
      <c r="O6" s="3"/>
      <c r="P6" s="3"/>
      <c r="Q6" s="3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</row>
    <row r="7" spans="1:28" x14ac:dyDescent="0.25">
      <c r="A7" s="253" t="s">
        <v>512</v>
      </c>
      <c r="B7" s="253" t="s">
        <v>660</v>
      </c>
      <c r="C7" s="254" t="s">
        <v>514</v>
      </c>
      <c r="D7" s="212" t="s">
        <v>450</v>
      </c>
      <c r="E7" s="212" t="s">
        <v>451</v>
      </c>
      <c r="F7" s="212" t="s">
        <v>452</v>
      </c>
      <c r="G7" s="212" t="s">
        <v>453</v>
      </c>
      <c r="H7" s="212" t="s">
        <v>515</v>
      </c>
      <c r="I7" s="212" t="s">
        <v>516</v>
      </c>
      <c r="J7" s="183" t="s">
        <v>517</v>
      </c>
      <c r="K7" s="254" t="s">
        <v>518</v>
      </c>
      <c r="L7" s="254" t="s">
        <v>519</v>
      </c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</row>
    <row r="8" spans="1:28" x14ac:dyDescent="0.25">
      <c r="A8" s="213">
        <v>1</v>
      </c>
      <c r="B8" s="214"/>
      <c r="C8" s="215"/>
      <c r="D8" s="193"/>
      <c r="E8" s="193"/>
      <c r="F8" s="193"/>
      <c r="G8" s="217">
        <f>D8+E8-F8</f>
        <v>0</v>
      </c>
      <c r="H8" s="216"/>
      <c r="I8" s="216"/>
      <c r="J8" s="218"/>
      <c r="K8" s="219"/>
      <c r="L8" s="220" t="str">
        <f>IF($G$19=0,"",$G8/$G$19)</f>
        <v/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x14ac:dyDescent="0.25">
      <c r="A9" s="221">
        <v>2</v>
      </c>
      <c r="B9" s="222"/>
      <c r="C9" s="223"/>
      <c r="D9" s="194"/>
      <c r="E9" s="194"/>
      <c r="F9" s="194"/>
      <c r="G9" s="225">
        <f t="shared" ref="G9:G18" si="0">D9+E9-F9</f>
        <v>0</v>
      </c>
      <c r="H9" s="224"/>
      <c r="I9" s="224"/>
      <c r="J9" s="226"/>
      <c r="K9" s="227"/>
      <c r="L9" s="346" t="str">
        <f t="shared" ref="L9:L18" si="1">IF($G$19=0,"",$G9/$G$19)</f>
        <v/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x14ac:dyDescent="0.25">
      <c r="A10" s="221">
        <v>3</v>
      </c>
      <c r="B10" s="222"/>
      <c r="C10" s="223"/>
      <c r="D10" s="194"/>
      <c r="E10" s="194"/>
      <c r="F10" s="194"/>
      <c r="G10" s="225">
        <f t="shared" si="0"/>
        <v>0</v>
      </c>
      <c r="H10" s="224"/>
      <c r="I10" s="224"/>
      <c r="J10" s="226"/>
      <c r="K10" s="227"/>
      <c r="L10" s="346" t="str">
        <f t="shared" si="1"/>
        <v/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x14ac:dyDescent="0.25">
      <c r="A11" s="221">
        <v>4</v>
      </c>
      <c r="B11" s="222"/>
      <c r="C11" s="223"/>
      <c r="D11" s="194"/>
      <c r="E11" s="194"/>
      <c r="F11" s="194"/>
      <c r="G11" s="225">
        <f t="shared" si="0"/>
        <v>0</v>
      </c>
      <c r="H11" s="224"/>
      <c r="I11" s="224"/>
      <c r="J11" s="226"/>
      <c r="K11" s="227"/>
      <c r="L11" s="346" t="str">
        <f t="shared" si="1"/>
        <v/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x14ac:dyDescent="0.25">
      <c r="A12" s="221">
        <v>5</v>
      </c>
      <c r="B12" s="222"/>
      <c r="C12" s="223"/>
      <c r="D12" s="194"/>
      <c r="E12" s="194"/>
      <c r="F12" s="194"/>
      <c r="G12" s="225">
        <f t="shared" si="0"/>
        <v>0</v>
      </c>
      <c r="H12" s="224"/>
      <c r="I12" s="224"/>
      <c r="J12" s="226"/>
      <c r="K12" s="227"/>
      <c r="L12" s="346" t="str">
        <f t="shared" si="1"/>
        <v/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x14ac:dyDescent="0.25">
      <c r="A13" s="221">
        <v>6</v>
      </c>
      <c r="B13" s="222"/>
      <c r="C13" s="223"/>
      <c r="D13" s="194"/>
      <c r="E13" s="194"/>
      <c r="F13" s="194"/>
      <c r="G13" s="225">
        <f t="shared" si="0"/>
        <v>0</v>
      </c>
      <c r="H13" s="224"/>
      <c r="I13" s="224"/>
      <c r="J13" s="226"/>
      <c r="K13" s="227"/>
      <c r="L13" s="346" t="str">
        <f t="shared" si="1"/>
        <v/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x14ac:dyDescent="0.25">
      <c r="A14" s="221">
        <v>7</v>
      </c>
      <c r="B14" s="222"/>
      <c r="C14" s="223"/>
      <c r="D14" s="194"/>
      <c r="E14" s="194"/>
      <c r="F14" s="194"/>
      <c r="G14" s="225">
        <f t="shared" si="0"/>
        <v>0</v>
      </c>
      <c r="H14" s="224"/>
      <c r="I14" s="224"/>
      <c r="J14" s="226"/>
      <c r="K14" s="227"/>
      <c r="L14" s="346" t="str">
        <f t="shared" si="1"/>
        <v/>
      </c>
      <c r="M14" s="161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x14ac:dyDescent="0.25">
      <c r="A15" s="221">
        <v>8</v>
      </c>
      <c r="B15" s="222"/>
      <c r="C15" s="223"/>
      <c r="D15" s="194"/>
      <c r="E15" s="194"/>
      <c r="F15" s="194"/>
      <c r="G15" s="225">
        <f t="shared" si="0"/>
        <v>0</v>
      </c>
      <c r="H15" s="224"/>
      <c r="I15" s="224"/>
      <c r="J15" s="226"/>
      <c r="K15" s="227"/>
      <c r="L15" s="346" t="str">
        <f t="shared" si="1"/>
        <v/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x14ac:dyDescent="0.25">
      <c r="A16" s="221">
        <v>9</v>
      </c>
      <c r="B16" s="222"/>
      <c r="C16" s="223"/>
      <c r="D16" s="194"/>
      <c r="E16" s="194"/>
      <c r="F16" s="194"/>
      <c r="G16" s="225">
        <f t="shared" si="0"/>
        <v>0</v>
      </c>
      <c r="H16" s="224"/>
      <c r="I16" s="224"/>
      <c r="J16" s="226"/>
      <c r="K16" s="227"/>
      <c r="L16" s="346" t="str">
        <f t="shared" si="1"/>
        <v/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x14ac:dyDescent="0.25">
      <c r="A17" s="221">
        <v>10</v>
      </c>
      <c r="B17" s="222"/>
      <c r="C17" s="223"/>
      <c r="D17" s="194"/>
      <c r="E17" s="194"/>
      <c r="F17" s="194"/>
      <c r="G17" s="225">
        <f t="shared" si="0"/>
        <v>0</v>
      </c>
      <c r="H17" s="224"/>
      <c r="I17" s="224"/>
      <c r="J17" s="226"/>
      <c r="K17" s="227"/>
      <c r="L17" s="346" t="str">
        <f t="shared" si="1"/>
        <v/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x14ac:dyDescent="0.25">
      <c r="A18" s="221">
        <v>11</v>
      </c>
      <c r="B18" s="177" t="s">
        <v>520</v>
      </c>
      <c r="C18" s="230"/>
      <c r="D18" s="194"/>
      <c r="E18" s="194"/>
      <c r="F18" s="194"/>
      <c r="G18" s="258">
        <f t="shared" si="0"/>
        <v>0</v>
      </c>
      <c r="H18" s="224"/>
      <c r="I18" s="224"/>
      <c r="J18" s="226"/>
      <c r="K18" s="227"/>
      <c r="L18" s="345" t="str">
        <f t="shared" si="1"/>
        <v/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x14ac:dyDescent="0.25">
      <c r="A19" s="263"/>
      <c r="B19" s="264" t="s">
        <v>462</v>
      </c>
      <c r="C19" s="285"/>
      <c r="D19" s="266">
        <f>ROUND(SUM(D8:D18),2)</f>
        <v>0</v>
      </c>
      <c r="E19" s="266">
        <f>ROUND(SUM(E8:E18),2)</f>
        <v>0</v>
      </c>
      <c r="F19" s="266">
        <f>ROUND(SUM(F8:F18),2)</f>
        <v>0</v>
      </c>
      <c r="G19" s="266">
        <f>ROUND(SUM(G8:G18),2)</f>
        <v>0</v>
      </c>
      <c r="H19" s="266">
        <f>ROUND(SUM(H8:H18),2)</f>
        <v>0</v>
      </c>
      <c r="I19" s="266"/>
      <c r="J19" s="285"/>
      <c r="K19" s="264"/>
      <c r="L19" s="286">
        <f>ROUND(SUM(L8:L18),2)</f>
        <v>0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x14ac:dyDescent="0.25">
      <c r="A20" s="287"/>
      <c r="B20" s="288"/>
      <c r="C20" s="289"/>
      <c r="D20" s="240">
        <f>IF(D19-BS!$H$100=0,,"Neusklajeno z BS!")</f>
        <v>0</v>
      </c>
      <c r="E20" s="290"/>
      <c r="F20" s="26"/>
      <c r="G20" s="240">
        <f>IF(G19-BS!$G$100=0,,"Neusklajeno z BS!")</f>
        <v>0</v>
      </c>
      <c r="H20" s="300"/>
      <c r="I20" s="300"/>
      <c r="J20" s="289"/>
      <c r="K20" s="288"/>
      <c r="L20" s="291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x14ac:dyDescent="0.25">
      <c r="A21" s="287"/>
      <c r="B21" s="288"/>
      <c r="C21" s="289"/>
      <c r="D21" s="307">
        <f>D19-BS!$H$100</f>
        <v>0</v>
      </c>
      <c r="E21" s="300"/>
      <c r="F21" s="300"/>
      <c r="G21" s="307">
        <f>G19-BS!$G$100</f>
        <v>0</v>
      </c>
      <c r="H21" s="300"/>
      <c r="I21" s="300"/>
      <c r="J21" s="289"/>
      <c r="K21" s="288"/>
      <c r="L21" s="291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x14ac:dyDescent="0.25">
      <c r="A22" s="3"/>
      <c r="B22" s="3"/>
      <c r="C22" s="26"/>
      <c r="D22" s="3"/>
      <c r="E22" s="3"/>
      <c r="F22" s="3"/>
      <c r="G22" s="3"/>
      <c r="H22" s="3"/>
      <c r="I22" s="3"/>
      <c r="J22" s="26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x14ac:dyDescent="0.25">
      <c r="A23" s="3"/>
      <c r="B23" s="32" t="s">
        <v>463</v>
      </c>
      <c r="C23" s="26"/>
      <c r="D23" s="3"/>
      <c r="E23" s="3"/>
      <c r="F23" s="3"/>
      <c r="G23" s="3"/>
      <c r="H23" s="3"/>
      <c r="I23" s="3"/>
      <c r="J23" s="26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150" customHeight="1" x14ac:dyDescent="0.25">
      <c r="A24" s="249"/>
      <c r="B24" s="359"/>
      <c r="C24" s="359"/>
      <c r="D24" s="359"/>
      <c r="E24" s="359"/>
      <c r="F24" s="359"/>
      <c r="G24" s="359"/>
      <c r="H24" s="359"/>
      <c r="I24" s="359"/>
      <c r="J24" s="359"/>
      <c r="K24" s="359"/>
      <c r="L24" s="359"/>
      <c r="M24" s="3"/>
      <c r="N24" s="269"/>
      <c r="O24" s="269"/>
      <c r="P24" s="269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</sheetData>
  <sheetProtection password="CF7A" sheet="1" objects="1" scenarios="1"/>
  <mergeCells count="1">
    <mergeCell ref="B24:L24"/>
  </mergeCells>
  <dataValidations count="1">
    <dataValidation type="list" allowBlank="1" showInputMessage="1" showErrorMessage="1" errorTitle="Napaka" error="Vpisana vrednost ni pravilna!" promptTitle="Obdobje plačila" prompt="Izberite ustrezno obdobje plačila za vpisano obveznost" sqref="I8:I18">
      <formula1>INDIRECT("Table4[ObdobjePLAC]")</formula1>
    </dataValidation>
  </dataValidations>
  <hyperlinks>
    <hyperlink ref="N1" location="BS!F100" display="Pojdi na Bilanco stanja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&amp;L&amp;F&amp;C&amp;A&amp;R&amp;P</oddFoot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OP092">
    <pageSetUpPr fitToPage="1"/>
  </sheetPr>
  <dimension ref="A1:T24"/>
  <sheetViews>
    <sheetView showGridLines="0" showZeros="0" zoomScaleNormal="100" workbookViewId="0">
      <selection activeCell="A2" sqref="A2"/>
    </sheetView>
  </sheetViews>
  <sheetFormatPr defaultRowHeight="15" x14ac:dyDescent="0.25"/>
  <cols>
    <col min="1" max="1" width="3.7109375" customWidth="1"/>
    <col min="2" max="2" width="20.7109375" customWidth="1"/>
    <col min="3" max="3" width="10.7109375" customWidth="1"/>
    <col min="4" max="4" width="14.7109375" customWidth="1"/>
    <col min="5" max="6" width="13.7109375" customWidth="1"/>
    <col min="7" max="10" width="12.7109375" customWidth="1"/>
    <col min="11" max="11" width="13.5703125" customWidth="1"/>
    <col min="12" max="12" width="13.7109375" customWidth="1"/>
    <col min="13" max="13" width="2.7109375" customWidth="1"/>
    <col min="14" max="14" width="21.140625" customWidth="1"/>
    <col min="15" max="20" width="11.42578125" customWidth="1"/>
  </cols>
  <sheetData>
    <row r="1" spans="1:20" x14ac:dyDescent="0.25">
      <c r="A1" s="32">
        <f>NazivPoslovnegaSubjekta</f>
        <v>0</v>
      </c>
      <c r="B1" s="161"/>
      <c r="C1" s="26"/>
      <c r="D1" s="3"/>
      <c r="E1" s="26"/>
      <c r="F1" s="251"/>
      <c r="G1" s="3"/>
      <c r="H1" s="3"/>
      <c r="I1" s="3"/>
      <c r="J1" s="3"/>
      <c r="K1" s="26"/>
      <c r="L1" s="26" t="s">
        <v>95</v>
      </c>
      <c r="M1" s="51"/>
      <c r="N1" s="162" t="s">
        <v>447</v>
      </c>
      <c r="O1" s="3"/>
      <c r="P1" s="3"/>
      <c r="Q1" s="3"/>
      <c r="R1" s="3"/>
      <c r="S1" s="3"/>
      <c r="T1" s="3"/>
    </row>
    <row r="2" spans="1:20" ht="21" x14ac:dyDescent="0.35">
      <c r="A2" s="3"/>
      <c r="B2" s="3"/>
      <c r="C2" s="26"/>
      <c r="D2" s="3"/>
      <c r="E2" s="3"/>
      <c r="F2" s="164" t="s">
        <v>617</v>
      </c>
      <c r="G2" s="3"/>
      <c r="H2" s="3"/>
      <c r="I2" s="3"/>
      <c r="J2" s="3"/>
      <c r="K2" s="3"/>
      <c r="L2" s="166" t="s">
        <v>68</v>
      </c>
      <c r="M2" s="3"/>
      <c r="N2" s="3"/>
      <c r="O2" s="3"/>
      <c r="P2" s="3"/>
      <c r="Q2" s="3"/>
      <c r="R2" s="3"/>
      <c r="S2" s="3"/>
      <c r="T2" s="3"/>
    </row>
    <row r="3" spans="1:20" x14ac:dyDescent="0.25">
      <c r="A3" s="3"/>
      <c r="B3" s="3"/>
      <c r="C3" s="26"/>
      <c r="D3" s="3"/>
      <c r="E3" s="3"/>
      <c r="F3" s="208" t="str">
        <f>CONCATENATE("Stanje na dan  ",TEXT(ObdobjePorocanjaDo,"dd.MM.yyyy"))</f>
        <v>Stanje na dan  00.01.1900</v>
      </c>
      <c r="G3" s="3"/>
      <c r="H3" s="3"/>
      <c r="I3" s="3"/>
      <c r="J3" s="3"/>
      <c r="K3" s="3"/>
      <c r="L3" s="68" t="s">
        <v>90</v>
      </c>
      <c r="M3" s="3"/>
      <c r="N3" s="3"/>
      <c r="O3" s="3"/>
      <c r="P3" s="3"/>
      <c r="Q3" s="3"/>
      <c r="R3" s="3"/>
      <c r="S3" s="3"/>
      <c r="T3" s="3"/>
    </row>
    <row r="4" spans="1:20" x14ac:dyDescent="0.25">
      <c r="A4" s="3"/>
      <c r="B4" s="3"/>
      <c r="C4" s="26"/>
      <c r="D4" s="3"/>
      <c r="E4" s="3"/>
      <c r="F4" s="200"/>
      <c r="G4" s="3"/>
      <c r="H4" s="3"/>
      <c r="I4" s="3"/>
      <c r="J4" s="3"/>
      <c r="K4" s="3"/>
      <c r="L4" s="26"/>
      <c r="M4" s="3"/>
      <c r="N4" s="3"/>
      <c r="O4" s="3"/>
      <c r="P4" s="3"/>
      <c r="Q4" s="3"/>
      <c r="R4" s="3"/>
      <c r="S4" s="3"/>
      <c r="T4" s="3"/>
    </row>
    <row r="5" spans="1:20" x14ac:dyDescent="0.25">
      <c r="A5" s="3"/>
      <c r="B5" s="3"/>
      <c r="C5" s="2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25">
      <c r="A6" s="32"/>
      <c r="B6" s="298"/>
      <c r="C6" s="279" t="s">
        <v>507</v>
      </c>
      <c r="D6" s="211">
        <f>ObdobjePorocanjaDo</f>
        <v>0</v>
      </c>
      <c r="E6" s="279"/>
      <c r="F6" s="279"/>
      <c r="G6" s="279" t="s">
        <v>523</v>
      </c>
      <c r="H6" s="279" t="s">
        <v>523</v>
      </c>
      <c r="I6" s="279" t="s">
        <v>523</v>
      </c>
      <c r="J6" s="279" t="s">
        <v>523</v>
      </c>
      <c r="K6" s="279" t="s">
        <v>523</v>
      </c>
      <c r="L6" s="279"/>
      <c r="M6" s="3"/>
      <c r="N6" s="161"/>
      <c r="O6" s="161"/>
      <c r="P6" s="161"/>
      <c r="Q6" s="161"/>
      <c r="R6" s="161"/>
      <c r="S6" s="161"/>
      <c r="T6" s="161"/>
    </row>
    <row r="7" spans="1:20" x14ac:dyDescent="0.25">
      <c r="A7" s="281" t="s">
        <v>512</v>
      </c>
      <c r="B7" s="281" t="s">
        <v>615</v>
      </c>
      <c r="C7" s="282" t="s">
        <v>514</v>
      </c>
      <c r="D7" s="282" t="s">
        <v>527</v>
      </c>
      <c r="E7" s="282" t="s">
        <v>528</v>
      </c>
      <c r="F7" s="282" t="s">
        <v>523</v>
      </c>
      <c r="G7" s="282" t="s">
        <v>529</v>
      </c>
      <c r="H7" s="282" t="s">
        <v>530</v>
      </c>
      <c r="I7" s="282" t="s">
        <v>531</v>
      </c>
      <c r="J7" s="282" t="s">
        <v>532</v>
      </c>
      <c r="K7" s="282" t="s">
        <v>533</v>
      </c>
      <c r="L7" s="282" t="s">
        <v>534</v>
      </c>
      <c r="M7" s="161"/>
      <c r="N7" s="167"/>
      <c r="O7" s="167"/>
      <c r="P7" s="167"/>
      <c r="Q7" s="167"/>
      <c r="R7" s="167"/>
      <c r="S7" s="167"/>
      <c r="T7" s="167"/>
    </row>
    <row r="8" spans="1:20" x14ac:dyDescent="0.25">
      <c r="A8" s="213">
        <v>1</v>
      </c>
      <c r="B8" s="214"/>
      <c r="C8" s="215"/>
      <c r="D8" s="193"/>
      <c r="E8" s="216"/>
      <c r="F8" s="217">
        <f>SUM(G8:K8)</f>
        <v>0</v>
      </c>
      <c r="G8" s="216"/>
      <c r="H8" s="216"/>
      <c r="I8" s="216"/>
      <c r="J8" s="305"/>
      <c r="K8" s="305"/>
      <c r="L8" s="306">
        <f>D8-E8-F8</f>
        <v>0</v>
      </c>
      <c r="M8" s="3"/>
      <c r="N8" s="3"/>
      <c r="O8" s="3"/>
      <c r="P8" s="3"/>
      <c r="Q8" s="3"/>
      <c r="R8" s="3"/>
      <c r="S8" s="3"/>
      <c r="T8" s="3"/>
    </row>
    <row r="9" spans="1:20" x14ac:dyDescent="0.25">
      <c r="A9" s="221">
        <v>2</v>
      </c>
      <c r="B9" s="222"/>
      <c r="C9" s="223"/>
      <c r="D9" s="194"/>
      <c r="E9" s="194"/>
      <c r="F9" s="225">
        <f t="shared" ref="F9:F18" si="0">SUM(G9:K9)</f>
        <v>0</v>
      </c>
      <c r="G9" s="194"/>
      <c r="H9" s="194"/>
      <c r="I9" s="194"/>
      <c r="J9" s="259"/>
      <c r="K9" s="259"/>
      <c r="L9" s="260">
        <f t="shared" ref="L9:L18" si="1">D9-E9-F9</f>
        <v>0</v>
      </c>
      <c r="M9" s="3"/>
      <c r="N9" s="3"/>
      <c r="O9" s="3"/>
      <c r="P9" s="3"/>
      <c r="Q9" s="3"/>
      <c r="R9" s="3"/>
      <c r="S9" s="3"/>
      <c r="T9" s="3"/>
    </row>
    <row r="10" spans="1:20" x14ac:dyDescent="0.25">
      <c r="A10" s="221">
        <v>3</v>
      </c>
      <c r="B10" s="222"/>
      <c r="C10" s="223"/>
      <c r="D10" s="194"/>
      <c r="E10" s="194"/>
      <c r="F10" s="225">
        <f t="shared" si="0"/>
        <v>0</v>
      </c>
      <c r="G10" s="194"/>
      <c r="H10" s="194"/>
      <c r="I10" s="194"/>
      <c r="J10" s="259"/>
      <c r="K10" s="259"/>
      <c r="L10" s="260">
        <f t="shared" si="1"/>
        <v>0</v>
      </c>
      <c r="M10" s="3"/>
      <c r="N10" s="299"/>
      <c r="O10" s="3"/>
      <c r="P10" s="3"/>
      <c r="Q10" s="3"/>
      <c r="R10" s="3"/>
      <c r="S10" s="3"/>
      <c r="T10" s="3"/>
    </row>
    <row r="11" spans="1:20" x14ac:dyDescent="0.25">
      <c r="A11" s="221">
        <v>4</v>
      </c>
      <c r="B11" s="222"/>
      <c r="C11" s="223"/>
      <c r="D11" s="194"/>
      <c r="E11" s="194"/>
      <c r="F11" s="225">
        <f t="shared" si="0"/>
        <v>0</v>
      </c>
      <c r="G11" s="194"/>
      <c r="H11" s="194"/>
      <c r="I11" s="194"/>
      <c r="J11" s="259"/>
      <c r="K11" s="259"/>
      <c r="L11" s="260">
        <f t="shared" si="1"/>
        <v>0</v>
      </c>
      <c r="M11" s="3"/>
      <c r="N11" s="3"/>
      <c r="O11" s="3"/>
      <c r="P11" s="3"/>
      <c r="Q11" s="3"/>
      <c r="R11" s="3"/>
      <c r="S11" s="3"/>
      <c r="T11" s="3"/>
    </row>
    <row r="12" spans="1:20" x14ac:dyDescent="0.25">
      <c r="A12" s="221">
        <v>5</v>
      </c>
      <c r="B12" s="222"/>
      <c r="C12" s="223"/>
      <c r="D12" s="194"/>
      <c r="E12" s="194"/>
      <c r="F12" s="225">
        <f t="shared" si="0"/>
        <v>0</v>
      </c>
      <c r="G12" s="194"/>
      <c r="H12" s="194"/>
      <c r="I12" s="194"/>
      <c r="J12" s="259"/>
      <c r="K12" s="259"/>
      <c r="L12" s="260">
        <f t="shared" si="1"/>
        <v>0</v>
      </c>
      <c r="M12" s="3"/>
      <c r="N12" s="3"/>
      <c r="O12" s="3"/>
      <c r="P12" s="3"/>
      <c r="Q12" s="3"/>
      <c r="R12" s="3"/>
      <c r="S12" s="3"/>
      <c r="T12" s="3"/>
    </row>
    <row r="13" spans="1:20" x14ac:dyDescent="0.25">
      <c r="A13" s="221">
        <v>6</v>
      </c>
      <c r="B13" s="222"/>
      <c r="C13" s="223"/>
      <c r="D13" s="194"/>
      <c r="E13" s="194"/>
      <c r="F13" s="225">
        <f t="shared" si="0"/>
        <v>0</v>
      </c>
      <c r="G13" s="194"/>
      <c r="H13" s="194"/>
      <c r="I13" s="194"/>
      <c r="J13" s="259"/>
      <c r="K13" s="259"/>
      <c r="L13" s="260">
        <f t="shared" si="1"/>
        <v>0</v>
      </c>
      <c r="M13" s="3"/>
      <c r="N13" s="3"/>
      <c r="O13" s="3"/>
      <c r="P13" s="3"/>
      <c r="Q13" s="3"/>
      <c r="R13" s="3"/>
      <c r="S13" s="3"/>
      <c r="T13" s="3"/>
    </row>
    <row r="14" spans="1:20" x14ac:dyDescent="0.25">
      <c r="A14" s="221">
        <v>7</v>
      </c>
      <c r="B14" s="222"/>
      <c r="C14" s="223"/>
      <c r="D14" s="194"/>
      <c r="E14" s="194"/>
      <c r="F14" s="225">
        <f t="shared" si="0"/>
        <v>0</v>
      </c>
      <c r="G14" s="194"/>
      <c r="H14" s="194"/>
      <c r="I14" s="194"/>
      <c r="J14" s="259"/>
      <c r="K14" s="259"/>
      <c r="L14" s="260">
        <f t="shared" si="1"/>
        <v>0</v>
      </c>
      <c r="M14" s="161"/>
      <c r="N14" s="3"/>
      <c r="O14" s="3"/>
      <c r="P14" s="3"/>
      <c r="Q14" s="3"/>
      <c r="R14" s="3"/>
      <c r="S14" s="3"/>
      <c r="T14" s="3"/>
    </row>
    <row r="15" spans="1:20" x14ac:dyDescent="0.25">
      <c r="A15" s="221">
        <v>8</v>
      </c>
      <c r="B15" s="222"/>
      <c r="C15" s="223"/>
      <c r="D15" s="194"/>
      <c r="E15" s="194"/>
      <c r="F15" s="225">
        <f t="shared" si="0"/>
        <v>0</v>
      </c>
      <c r="G15" s="194"/>
      <c r="H15" s="194"/>
      <c r="I15" s="194"/>
      <c r="J15" s="259"/>
      <c r="K15" s="259"/>
      <c r="L15" s="260">
        <f t="shared" si="1"/>
        <v>0</v>
      </c>
      <c r="M15" s="3"/>
      <c r="N15" s="3"/>
      <c r="O15" s="3"/>
      <c r="P15" s="3"/>
      <c r="Q15" s="3"/>
      <c r="R15" s="3"/>
      <c r="S15" s="3"/>
      <c r="T15" s="3"/>
    </row>
    <row r="16" spans="1:20" x14ac:dyDescent="0.25">
      <c r="A16" s="221">
        <v>9</v>
      </c>
      <c r="B16" s="222"/>
      <c r="C16" s="223"/>
      <c r="D16" s="194"/>
      <c r="E16" s="194"/>
      <c r="F16" s="225">
        <f t="shared" si="0"/>
        <v>0</v>
      </c>
      <c r="G16" s="194"/>
      <c r="H16" s="194"/>
      <c r="I16" s="194"/>
      <c r="J16" s="259"/>
      <c r="K16" s="259"/>
      <c r="L16" s="260">
        <f t="shared" si="1"/>
        <v>0</v>
      </c>
      <c r="M16" s="3"/>
      <c r="N16" s="3"/>
      <c r="O16" s="3"/>
      <c r="P16" s="3"/>
      <c r="Q16" s="3"/>
      <c r="R16" s="3"/>
      <c r="S16" s="3"/>
      <c r="T16" s="3"/>
    </row>
    <row r="17" spans="1:20" x14ac:dyDescent="0.25">
      <c r="A17" s="221">
        <v>10</v>
      </c>
      <c r="B17" s="222"/>
      <c r="C17" s="223"/>
      <c r="D17" s="194"/>
      <c r="E17" s="194"/>
      <c r="F17" s="225">
        <f t="shared" si="0"/>
        <v>0</v>
      </c>
      <c r="G17" s="194"/>
      <c r="H17" s="194"/>
      <c r="I17" s="194"/>
      <c r="J17" s="259"/>
      <c r="K17" s="259"/>
      <c r="L17" s="260">
        <f t="shared" si="1"/>
        <v>0</v>
      </c>
      <c r="M17" s="3"/>
      <c r="N17" s="3"/>
      <c r="O17" s="3"/>
      <c r="P17" s="3"/>
      <c r="Q17" s="3"/>
      <c r="R17" s="3"/>
      <c r="S17" s="3"/>
      <c r="T17" s="3"/>
    </row>
    <row r="18" spans="1:20" x14ac:dyDescent="0.25">
      <c r="A18" s="221">
        <v>11</v>
      </c>
      <c r="B18" s="177" t="s">
        <v>520</v>
      </c>
      <c r="C18" s="230"/>
      <c r="D18" s="224"/>
      <c r="E18" s="224"/>
      <c r="F18" s="225">
        <f t="shared" si="0"/>
        <v>0</v>
      </c>
      <c r="G18" s="224"/>
      <c r="H18" s="224"/>
      <c r="I18" s="224"/>
      <c r="J18" s="261"/>
      <c r="K18" s="261"/>
      <c r="L18" s="262">
        <f t="shared" si="1"/>
        <v>0</v>
      </c>
      <c r="M18" s="3"/>
      <c r="N18" s="3"/>
      <c r="O18" s="3"/>
      <c r="P18" s="3"/>
      <c r="Q18" s="3"/>
      <c r="R18" s="3"/>
      <c r="S18" s="3"/>
      <c r="T18" s="3"/>
    </row>
    <row r="19" spans="1:20" x14ac:dyDescent="0.25">
      <c r="A19" s="263"/>
      <c r="B19" s="264" t="s">
        <v>462</v>
      </c>
      <c r="C19" s="285"/>
      <c r="D19" s="266">
        <f t="shared" ref="D19:L19" si="2">ROUND(SUM(D8:D18),2)</f>
        <v>0</v>
      </c>
      <c r="E19" s="266">
        <f t="shared" si="2"/>
        <v>0</v>
      </c>
      <c r="F19" s="266">
        <f t="shared" si="2"/>
        <v>0</v>
      </c>
      <c r="G19" s="266">
        <f t="shared" si="2"/>
        <v>0</v>
      </c>
      <c r="H19" s="266">
        <f t="shared" si="2"/>
        <v>0</v>
      </c>
      <c r="I19" s="266">
        <f t="shared" si="2"/>
        <v>0</v>
      </c>
      <c r="J19" s="266">
        <f t="shared" si="2"/>
        <v>0</v>
      </c>
      <c r="K19" s="266">
        <f t="shared" si="2"/>
        <v>0</v>
      </c>
      <c r="L19" s="266">
        <f t="shared" si="2"/>
        <v>0</v>
      </c>
      <c r="M19" s="3"/>
      <c r="N19" s="3"/>
      <c r="O19" s="3"/>
      <c r="P19" s="3"/>
      <c r="Q19" s="3"/>
      <c r="R19" s="3"/>
      <c r="S19" s="3"/>
      <c r="T19" s="3"/>
    </row>
    <row r="20" spans="1:20" x14ac:dyDescent="0.25">
      <c r="A20" s="308"/>
      <c r="B20" s="48"/>
      <c r="C20" s="26"/>
      <c r="D20" s="240">
        <f>IF(D19-BS!$G$105=0,,"Neusklajeno z BS!")</f>
        <v>0</v>
      </c>
      <c r="E20" s="246"/>
      <c r="F20" s="246"/>
      <c r="G20" s="246"/>
      <c r="H20" s="246"/>
      <c r="I20" s="246"/>
      <c r="J20" s="246"/>
      <c r="K20" s="246"/>
      <c r="L20" s="246"/>
      <c r="M20" s="3"/>
      <c r="N20" s="3"/>
      <c r="O20" s="3"/>
      <c r="P20" s="3"/>
      <c r="Q20" s="3"/>
      <c r="R20" s="3"/>
      <c r="S20" s="3"/>
      <c r="T20" s="3"/>
    </row>
    <row r="21" spans="1:20" x14ac:dyDescent="0.25">
      <c r="A21" s="308"/>
      <c r="B21" s="48"/>
      <c r="C21" s="26"/>
      <c r="D21" s="309">
        <f>D19-BS!$G$105</f>
        <v>0</v>
      </c>
      <c r="E21" s="246"/>
      <c r="F21" s="246"/>
      <c r="G21" s="246"/>
      <c r="H21" s="246"/>
      <c r="I21" s="246"/>
      <c r="J21" s="246"/>
      <c r="K21" s="246"/>
      <c r="L21" s="246"/>
      <c r="M21" s="3"/>
      <c r="N21" s="3"/>
      <c r="O21" s="3"/>
      <c r="P21" s="3"/>
      <c r="Q21" s="3"/>
      <c r="R21" s="3"/>
      <c r="S21" s="3"/>
      <c r="T21" s="3"/>
    </row>
    <row r="22" spans="1:20" x14ac:dyDescent="0.25">
      <c r="A22" s="3"/>
      <c r="B22" s="332">
        <f>IF(B24="",(IF((SUM(J8:K18)=0),0,"V primeru zapadlosti na 90 dni, v polje 'Pojasnilo' obvezno podajte obrazložitev")),"")</f>
        <v>0</v>
      </c>
      <c r="C22" s="2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x14ac:dyDescent="0.25">
      <c r="A23" s="3"/>
      <c r="B23" s="32" t="s">
        <v>463</v>
      </c>
      <c r="C23" s="2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150" customHeight="1" x14ac:dyDescent="0.25">
      <c r="A24" s="249"/>
      <c r="B24" s="359"/>
      <c r="C24" s="359"/>
      <c r="D24" s="359"/>
      <c r="E24" s="359"/>
      <c r="F24" s="359"/>
      <c r="G24" s="359"/>
      <c r="H24" s="359"/>
      <c r="I24" s="359"/>
      <c r="J24" s="359"/>
      <c r="K24" s="359"/>
      <c r="L24" s="359"/>
      <c r="M24" s="3"/>
      <c r="N24" s="269"/>
      <c r="O24" s="3"/>
      <c r="P24" s="3"/>
      <c r="Q24" s="3"/>
      <c r="R24" s="3"/>
      <c r="S24" s="3"/>
      <c r="T24" s="3"/>
    </row>
  </sheetData>
  <sheetProtection password="CF7A" sheet="1" objects="1" scenarios="1"/>
  <mergeCells count="1">
    <mergeCell ref="B24:L24"/>
  </mergeCells>
  <hyperlinks>
    <hyperlink ref="N1" location="BS!F105" display="Pojdi na Bilanco stanja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&amp;L&amp;F&amp;C&amp;A&amp;R&amp;P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OP093">
    <pageSetUpPr fitToPage="1"/>
  </sheetPr>
  <dimension ref="A1:T24"/>
  <sheetViews>
    <sheetView showGridLines="0" showZeros="0" zoomScaleNormal="100" workbookViewId="0">
      <selection activeCell="A2" sqref="A2"/>
    </sheetView>
  </sheetViews>
  <sheetFormatPr defaultRowHeight="15" x14ac:dyDescent="0.25"/>
  <cols>
    <col min="1" max="1" width="3.7109375" customWidth="1"/>
    <col min="2" max="2" width="20.7109375" customWidth="1"/>
    <col min="3" max="3" width="10.7109375" customWidth="1"/>
    <col min="4" max="4" width="14.7109375" customWidth="1"/>
    <col min="5" max="6" width="13.7109375" customWidth="1"/>
    <col min="7" max="10" width="12.7109375" customWidth="1"/>
    <col min="11" max="11" width="13.5703125" customWidth="1"/>
    <col min="12" max="12" width="13.7109375" customWidth="1"/>
    <col min="13" max="13" width="2.7109375" customWidth="1"/>
    <col min="14" max="14" width="21.5703125" customWidth="1"/>
    <col min="15" max="20" width="11.42578125" customWidth="1"/>
  </cols>
  <sheetData>
    <row r="1" spans="1:20" x14ac:dyDescent="0.25">
      <c r="A1" s="32">
        <f>NazivPoslovnegaSubjekta</f>
        <v>0</v>
      </c>
      <c r="B1" s="161"/>
      <c r="C1" s="26"/>
      <c r="D1" s="3"/>
      <c r="E1" s="26"/>
      <c r="F1" s="251"/>
      <c r="G1" s="3"/>
      <c r="H1" s="3"/>
      <c r="I1" s="3"/>
      <c r="J1" s="3"/>
      <c r="K1" s="26"/>
      <c r="L1" s="26" t="s">
        <v>95</v>
      </c>
      <c r="M1" s="51"/>
      <c r="N1" s="162" t="s">
        <v>447</v>
      </c>
      <c r="O1" s="3"/>
      <c r="P1" s="3"/>
      <c r="Q1" s="3"/>
      <c r="R1" s="3"/>
      <c r="S1" s="3"/>
      <c r="T1" s="3"/>
    </row>
    <row r="2" spans="1:20" ht="21" x14ac:dyDescent="0.35">
      <c r="A2" s="3"/>
      <c r="B2" s="3"/>
      <c r="C2" s="26"/>
      <c r="D2" s="3"/>
      <c r="E2" s="3"/>
      <c r="F2" s="164" t="s">
        <v>618</v>
      </c>
      <c r="G2" s="3"/>
      <c r="H2" s="3"/>
      <c r="I2" s="3"/>
      <c r="J2" s="3"/>
      <c r="K2" s="3"/>
      <c r="L2" s="166" t="s">
        <v>70</v>
      </c>
      <c r="M2" s="3"/>
      <c r="N2" s="3"/>
      <c r="O2" s="3"/>
      <c r="P2" s="3"/>
      <c r="Q2" s="3"/>
      <c r="R2" s="3"/>
      <c r="S2" s="3"/>
      <c r="T2" s="3"/>
    </row>
    <row r="3" spans="1:20" x14ac:dyDescent="0.25">
      <c r="A3" s="3"/>
      <c r="B3" s="3"/>
      <c r="C3" s="26"/>
      <c r="D3" s="3"/>
      <c r="E3" s="3"/>
      <c r="F3" s="208" t="str">
        <f>CONCATENATE("Stanje na dan  ",TEXT(ObdobjePorocanjaDo,"dd.MM.yyyy"))</f>
        <v>Stanje na dan  00.01.1900</v>
      </c>
      <c r="G3" s="3"/>
      <c r="H3" s="3"/>
      <c r="I3" s="3"/>
      <c r="J3" s="3"/>
      <c r="K3" s="3"/>
      <c r="L3" s="68" t="s">
        <v>90</v>
      </c>
      <c r="M3" s="3"/>
      <c r="N3" s="3"/>
      <c r="O3" s="3"/>
      <c r="P3" s="3"/>
      <c r="Q3" s="3"/>
      <c r="R3" s="3"/>
      <c r="S3" s="3"/>
      <c r="T3" s="3"/>
    </row>
    <row r="4" spans="1:20" x14ac:dyDescent="0.25">
      <c r="A4" s="3"/>
      <c r="B4" s="3"/>
      <c r="C4" s="26"/>
      <c r="D4" s="3"/>
      <c r="E4" s="3"/>
      <c r="F4" s="200"/>
      <c r="G4" s="3"/>
      <c r="H4" s="3"/>
      <c r="I4" s="3"/>
      <c r="J4" s="3"/>
      <c r="K4" s="3"/>
      <c r="L4" s="26"/>
      <c r="M4" s="3"/>
      <c r="N4" s="3"/>
      <c r="O4" s="3"/>
      <c r="P4" s="3"/>
      <c r="Q4" s="3"/>
      <c r="R4" s="3"/>
      <c r="S4" s="3"/>
      <c r="T4" s="3"/>
    </row>
    <row r="5" spans="1:20" x14ac:dyDescent="0.25">
      <c r="A5" s="3"/>
      <c r="B5" s="3"/>
      <c r="C5" s="2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25">
      <c r="A6" s="32"/>
      <c r="B6" s="298"/>
      <c r="C6" s="279" t="s">
        <v>507</v>
      </c>
      <c r="D6" s="211">
        <f>ObdobjePorocanjaDo</f>
        <v>0</v>
      </c>
      <c r="E6" s="279"/>
      <c r="F6" s="279"/>
      <c r="G6" s="279" t="s">
        <v>523</v>
      </c>
      <c r="H6" s="279" t="s">
        <v>523</v>
      </c>
      <c r="I6" s="279" t="s">
        <v>523</v>
      </c>
      <c r="J6" s="279" t="s">
        <v>523</v>
      </c>
      <c r="K6" s="279" t="s">
        <v>523</v>
      </c>
      <c r="L6" s="279"/>
      <c r="M6" s="3"/>
      <c r="N6" s="161"/>
      <c r="O6" s="161"/>
      <c r="P6" s="161"/>
      <c r="Q6" s="161"/>
      <c r="R6" s="161"/>
      <c r="S6" s="161"/>
      <c r="T6" s="161"/>
    </row>
    <row r="7" spans="1:20" x14ac:dyDescent="0.25">
      <c r="A7" s="281" t="s">
        <v>512</v>
      </c>
      <c r="B7" s="281" t="s">
        <v>615</v>
      </c>
      <c r="C7" s="282" t="s">
        <v>514</v>
      </c>
      <c r="D7" s="282" t="s">
        <v>527</v>
      </c>
      <c r="E7" s="282" t="s">
        <v>528</v>
      </c>
      <c r="F7" s="282" t="s">
        <v>523</v>
      </c>
      <c r="G7" s="282" t="s">
        <v>529</v>
      </c>
      <c r="H7" s="282" t="s">
        <v>530</v>
      </c>
      <c r="I7" s="282" t="s">
        <v>531</v>
      </c>
      <c r="J7" s="282" t="s">
        <v>532</v>
      </c>
      <c r="K7" s="282" t="s">
        <v>533</v>
      </c>
      <c r="L7" s="282" t="s">
        <v>534</v>
      </c>
      <c r="M7" s="161"/>
      <c r="N7" s="167"/>
      <c r="O7" s="167"/>
      <c r="P7" s="167"/>
      <c r="Q7" s="167"/>
      <c r="R7" s="167"/>
      <c r="S7" s="167"/>
      <c r="T7" s="167"/>
    </row>
    <row r="8" spans="1:20" x14ac:dyDescent="0.25">
      <c r="A8" s="213">
        <v>1</v>
      </c>
      <c r="B8" s="214"/>
      <c r="C8" s="215"/>
      <c r="D8" s="193"/>
      <c r="E8" s="216"/>
      <c r="F8" s="217">
        <f>SUM(G8:K8)</f>
        <v>0</v>
      </c>
      <c r="G8" s="216"/>
      <c r="H8" s="216"/>
      <c r="I8" s="216"/>
      <c r="J8" s="305"/>
      <c r="K8" s="305"/>
      <c r="L8" s="306">
        <f>D8-E8-F8</f>
        <v>0</v>
      </c>
      <c r="M8" s="3"/>
      <c r="N8" s="3"/>
      <c r="O8" s="3"/>
      <c r="P8" s="3"/>
      <c r="Q8" s="3"/>
      <c r="R8" s="3"/>
      <c r="S8" s="3"/>
      <c r="T8" s="3"/>
    </row>
    <row r="9" spans="1:20" x14ac:dyDescent="0.25">
      <c r="A9" s="221">
        <v>2</v>
      </c>
      <c r="B9" s="222"/>
      <c r="C9" s="223"/>
      <c r="D9" s="194"/>
      <c r="E9" s="194"/>
      <c r="F9" s="225">
        <f t="shared" ref="F9:F17" si="0">SUM(G9:K9)</f>
        <v>0</v>
      </c>
      <c r="G9" s="194"/>
      <c r="H9" s="194"/>
      <c r="I9" s="194"/>
      <c r="J9" s="259"/>
      <c r="K9" s="259"/>
      <c r="L9" s="260">
        <f t="shared" ref="L9:L18" si="1">D9-E9-F9</f>
        <v>0</v>
      </c>
      <c r="M9" s="3"/>
      <c r="N9" s="3"/>
      <c r="O9" s="3"/>
      <c r="P9" s="3"/>
      <c r="Q9" s="3"/>
      <c r="R9" s="3"/>
      <c r="S9" s="3"/>
      <c r="T9" s="3"/>
    </row>
    <row r="10" spans="1:20" x14ac:dyDescent="0.25">
      <c r="A10" s="221">
        <v>3</v>
      </c>
      <c r="B10" s="222"/>
      <c r="C10" s="223"/>
      <c r="D10" s="194"/>
      <c r="E10" s="194"/>
      <c r="F10" s="225">
        <f t="shared" si="0"/>
        <v>0</v>
      </c>
      <c r="G10" s="194"/>
      <c r="H10" s="194"/>
      <c r="I10" s="194"/>
      <c r="J10" s="259"/>
      <c r="K10" s="259"/>
      <c r="L10" s="260">
        <f t="shared" si="1"/>
        <v>0</v>
      </c>
      <c r="M10" s="3"/>
      <c r="N10" s="3"/>
      <c r="O10" s="3"/>
      <c r="P10" s="3"/>
      <c r="Q10" s="3"/>
      <c r="R10" s="3"/>
      <c r="S10" s="3"/>
      <c r="T10" s="3"/>
    </row>
    <row r="11" spans="1:20" x14ac:dyDescent="0.25">
      <c r="A11" s="221">
        <v>4</v>
      </c>
      <c r="B11" s="222"/>
      <c r="C11" s="223"/>
      <c r="D11" s="194"/>
      <c r="E11" s="194"/>
      <c r="F11" s="225">
        <f t="shared" si="0"/>
        <v>0</v>
      </c>
      <c r="G11" s="194"/>
      <c r="H11" s="194"/>
      <c r="I11" s="194"/>
      <c r="J11" s="259"/>
      <c r="K11" s="259"/>
      <c r="L11" s="260">
        <f t="shared" si="1"/>
        <v>0</v>
      </c>
      <c r="M11" s="3"/>
      <c r="N11" s="3"/>
      <c r="O11" s="3"/>
      <c r="P11" s="3"/>
      <c r="Q11" s="3"/>
      <c r="R11" s="3"/>
      <c r="S11" s="3"/>
      <c r="T11" s="3"/>
    </row>
    <row r="12" spans="1:20" x14ac:dyDescent="0.25">
      <c r="A12" s="221">
        <v>5</v>
      </c>
      <c r="B12" s="222"/>
      <c r="C12" s="223"/>
      <c r="D12" s="194"/>
      <c r="E12" s="194"/>
      <c r="F12" s="225">
        <f t="shared" si="0"/>
        <v>0</v>
      </c>
      <c r="G12" s="194"/>
      <c r="H12" s="194"/>
      <c r="I12" s="194"/>
      <c r="J12" s="259"/>
      <c r="K12" s="259"/>
      <c r="L12" s="260">
        <f t="shared" si="1"/>
        <v>0</v>
      </c>
      <c r="M12" s="3"/>
      <c r="N12" s="3"/>
      <c r="O12" s="3"/>
      <c r="P12" s="3"/>
      <c r="Q12" s="3"/>
      <c r="R12" s="3"/>
      <c r="S12" s="3"/>
      <c r="T12" s="3"/>
    </row>
    <row r="13" spans="1:20" x14ac:dyDescent="0.25">
      <c r="A13" s="221">
        <v>6</v>
      </c>
      <c r="B13" s="222"/>
      <c r="C13" s="223"/>
      <c r="D13" s="194"/>
      <c r="E13" s="194"/>
      <c r="F13" s="225">
        <f t="shared" si="0"/>
        <v>0</v>
      </c>
      <c r="G13" s="194"/>
      <c r="H13" s="194"/>
      <c r="I13" s="194"/>
      <c r="J13" s="259"/>
      <c r="K13" s="259"/>
      <c r="L13" s="260">
        <f t="shared" si="1"/>
        <v>0</v>
      </c>
      <c r="M13" s="3"/>
      <c r="N13" s="3"/>
      <c r="O13" s="3"/>
      <c r="P13" s="3"/>
      <c r="Q13" s="3"/>
      <c r="R13" s="3"/>
      <c r="S13" s="3"/>
      <c r="T13" s="3"/>
    </row>
    <row r="14" spans="1:20" x14ac:dyDescent="0.25">
      <c r="A14" s="221">
        <v>7</v>
      </c>
      <c r="B14" s="222"/>
      <c r="C14" s="223"/>
      <c r="D14" s="194"/>
      <c r="E14" s="194"/>
      <c r="F14" s="225">
        <f t="shared" si="0"/>
        <v>0</v>
      </c>
      <c r="G14" s="194"/>
      <c r="H14" s="194"/>
      <c r="I14" s="194"/>
      <c r="J14" s="259"/>
      <c r="K14" s="259"/>
      <c r="L14" s="260">
        <f t="shared" si="1"/>
        <v>0</v>
      </c>
      <c r="M14" s="161"/>
      <c r="N14" s="3"/>
      <c r="O14" s="3"/>
      <c r="P14" s="3"/>
      <c r="Q14" s="3"/>
      <c r="R14" s="3"/>
      <c r="S14" s="3"/>
      <c r="T14" s="3"/>
    </row>
    <row r="15" spans="1:20" x14ac:dyDescent="0.25">
      <c r="A15" s="221">
        <v>8</v>
      </c>
      <c r="B15" s="222"/>
      <c r="C15" s="223"/>
      <c r="D15" s="194"/>
      <c r="E15" s="194"/>
      <c r="F15" s="225">
        <f t="shared" si="0"/>
        <v>0</v>
      </c>
      <c r="G15" s="194"/>
      <c r="H15" s="194"/>
      <c r="I15" s="194"/>
      <c r="J15" s="259"/>
      <c r="K15" s="259"/>
      <c r="L15" s="260">
        <f t="shared" si="1"/>
        <v>0</v>
      </c>
      <c r="M15" s="3"/>
      <c r="N15" s="3"/>
      <c r="O15" s="3"/>
      <c r="P15" s="3"/>
      <c r="Q15" s="3"/>
      <c r="R15" s="3"/>
      <c r="S15" s="3"/>
      <c r="T15" s="3"/>
    </row>
    <row r="16" spans="1:20" x14ac:dyDescent="0.25">
      <c r="A16" s="221">
        <v>9</v>
      </c>
      <c r="B16" s="222"/>
      <c r="C16" s="223"/>
      <c r="D16" s="194"/>
      <c r="E16" s="194"/>
      <c r="F16" s="225">
        <f t="shared" si="0"/>
        <v>0</v>
      </c>
      <c r="G16" s="194"/>
      <c r="H16" s="194"/>
      <c r="I16" s="194"/>
      <c r="J16" s="259"/>
      <c r="K16" s="259"/>
      <c r="L16" s="260">
        <f t="shared" si="1"/>
        <v>0</v>
      </c>
      <c r="M16" s="3"/>
      <c r="N16" s="3"/>
      <c r="O16" s="3"/>
      <c r="P16" s="3"/>
      <c r="Q16" s="3"/>
      <c r="R16" s="3"/>
      <c r="S16" s="3"/>
      <c r="T16" s="3"/>
    </row>
    <row r="17" spans="1:20" x14ac:dyDescent="0.25">
      <c r="A17" s="221">
        <v>10</v>
      </c>
      <c r="B17" s="222"/>
      <c r="C17" s="223"/>
      <c r="D17" s="194"/>
      <c r="E17" s="194"/>
      <c r="F17" s="225">
        <f t="shared" si="0"/>
        <v>0</v>
      </c>
      <c r="G17" s="194"/>
      <c r="H17" s="194"/>
      <c r="I17" s="194"/>
      <c r="J17" s="259"/>
      <c r="K17" s="259"/>
      <c r="L17" s="260">
        <f t="shared" si="1"/>
        <v>0</v>
      </c>
      <c r="M17" s="3"/>
      <c r="N17" s="3"/>
      <c r="O17" s="3"/>
      <c r="P17" s="3"/>
      <c r="Q17" s="3"/>
      <c r="R17" s="3"/>
      <c r="S17" s="3"/>
      <c r="T17" s="3"/>
    </row>
    <row r="18" spans="1:20" x14ac:dyDescent="0.25">
      <c r="A18" s="221">
        <v>11</v>
      </c>
      <c r="B18" s="229" t="s">
        <v>520</v>
      </c>
      <c r="C18" s="230"/>
      <c r="D18" s="194"/>
      <c r="E18" s="194"/>
      <c r="F18" s="225">
        <f>SUM(G18:K18)</f>
        <v>0</v>
      </c>
      <c r="G18" s="194"/>
      <c r="H18" s="194"/>
      <c r="I18" s="194"/>
      <c r="J18" s="259"/>
      <c r="K18" s="259"/>
      <c r="L18" s="260">
        <f t="shared" si="1"/>
        <v>0</v>
      </c>
      <c r="M18" s="3"/>
      <c r="N18" s="3"/>
      <c r="O18" s="3"/>
      <c r="P18" s="3"/>
      <c r="Q18" s="3"/>
      <c r="R18" s="3"/>
      <c r="S18" s="3"/>
      <c r="T18" s="3"/>
    </row>
    <row r="19" spans="1:20" x14ac:dyDescent="0.25">
      <c r="A19" s="263"/>
      <c r="B19" s="264" t="s">
        <v>462</v>
      </c>
      <c r="C19" s="285"/>
      <c r="D19" s="266">
        <f t="shared" ref="D19:L19" si="2">ROUND(SUM(D8:D18),2)</f>
        <v>0</v>
      </c>
      <c r="E19" s="266">
        <f t="shared" si="2"/>
        <v>0</v>
      </c>
      <c r="F19" s="266">
        <f t="shared" si="2"/>
        <v>0</v>
      </c>
      <c r="G19" s="266">
        <f t="shared" si="2"/>
        <v>0</v>
      </c>
      <c r="H19" s="266">
        <f t="shared" si="2"/>
        <v>0</v>
      </c>
      <c r="I19" s="266">
        <f t="shared" si="2"/>
        <v>0</v>
      </c>
      <c r="J19" s="266">
        <f t="shared" si="2"/>
        <v>0</v>
      </c>
      <c r="K19" s="266">
        <f t="shared" si="2"/>
        <v>0</v>
      </c>
      <c r="L19" s="266">
        <f t="shared" si="2"/>
        <v>0</v>
      </c>
      <c r="M19" s="3"/>
      <c r="N19" s="3"/>
      <c r="O19" s="3"/>
      <c r="P19" s="3"/>
      <c r="Q19" s="3"/>
      <c r="R19" s="3"/>
      <c r="S19" s="3"/>
      <c r="T19" s="3"/>
    </row>
    <row r="20" spans="1:20" x14ac:dyDescent="0.25">
      <c r="A20" s="3"/>
      <c r="B20" s="3"/>
      <c r="C20" s="26"/>
      <c r="D20" s="240">
        <f>IF(D19-BS!$G$106=0,,"Neusklajeno z BS!")</f>
        <v>0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x14ac:dyDescent="0.25">
      <c r="A21" s="3"/>
      <c r="B21" s="3"/>
      <c r="C21" s="26"/>
      <c r="D21" s="187">
        <f>D19-BS!$G$106</f>
        <v>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x14ac:dyDescent="0.25">
      <c r="A22" s="3"/>
      <c r="B22" s="332">
        <f>IF(B24="",(IF((SUM(J8:K18)=0),0,"V primeru zapadlosti na 90 dni, v polje 'Pojasnilo' obvezno podajte obrazložitev")),"")</f>
        <v>0</v>
      </c>
      <c r="C22" s="2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x14ac:dyDescent="0.25">
      <c r="A23" s="3"/>
      <c r="B23" s="32" t="s">
        <v>463</v>
      </c>
      <c r="C23" s="2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150" customHeight="1" x14ac:dyDescent="0.25">
      <c r="A24" s="249"/>
      <c r="B24" s="359"/>
      <c r="C24" s="359"/>
      <c r="D24" s="359"/>
      <c r="E24" s="359"/>
      <c r="F24" s="359"/>
      <c r="G24" s="359"/>
      <c r="H24" s="359"/>
      <c r="I24" s="359"/>
      <c r="J24" s="359"/>
      <c r="K24" s="359"/>
      <c r="L24" s="359"/>
      <c r="M24" s="3"/>
      <c r="N24" s="269"/>
      <c r="O24" s="3"/>
      <c r="P24" s="3"/>
      <c r="Q24" s="3"/>
      <c r="R24" s="3"/>
      <c r="S24" s="3"/>
      <c r="T24" s="3"/>
    </row>
  </sheetData>
  <sheetProtection password="CF7A" sheet="1" objects="1" scenarios="1"/>
  <mergeCells count="1">
    <mergeCell ref="B24:L24"/>
  </mergeCells>
  <hyperlinks>
    <hyperlink ref="N1" location="BS!F106" display="Pojdi na Bilanco stanja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&amp;L&amp;F&amp;C&amp;A&amp;R&amp;P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OP094">
    <pageSetUpPr fitToPage="1"/>
  </sheetPr>
  <dimension ref="A1:I24"/>
  <sheetViews>
    <sheetView showGridLines="0" showZeros="0" zoomScaleNormal="100" workbookViewId="0">
      <selection activeCell="A2" sqref="A2"/>
    </sheetView>
  </sheetViews>
  <sheetFormatPr defaultRowHeight="15" x14ac:dyDescent="0.25"/>
  <cols>
    <col min="1" max="1" width="8.7109375" customWidth="1"/>
    <col min="2" max="2" width="47.7109375" customWidth="1"/>
    <col min="3" max="6" width="18.7109375" customWidth="1"/>
    <col min="7" max="7" width="2.7109375" customWidth="1"/>
    <col min="8" max="8" width="20.28515625" customWidth="1"/>
    <col min="9" max="9" width="11.42578125" customWidth="1"/>
  </cols>
  <sheetData>
    <row r="1" spans="1:9" x14ac:dyDescent="0.25">
      <c r="A1" s="32">
        <f>NazivPoslovnegaSubjekta</f>
        <v>0</v>
      </c>
      <c r="B1" s="188"/>
      <c r="C1" s="161"/>
      <c r="D1" s="3"/>
      <c r="E1" s="3"/>
      <c r="F1" s="26" t="s">
        <v>95</v>
      </c>
      <c r="G1" s="51"/>
      <c r="H1" s="162" t="s">
        <v>447</v>
      </c>
      <c r="I1" s="3"/>
    </row>
    <row r="2" spans="1:9" ht="21" x14ac:dyDescent="0.35">
      <c r="A2" s="3"/>
      <c r="B2" s="3"/>
      <c r="C2" s="61" t="s">
        <v>619</v>
      </c>
      <c r="D2" s="3"/>
      <c r="E2" s="3"/>
      <c r="F2" s="166" t="s">
        <v>72</v>
      </c>
      <c r="G2" s="3"/>
      <c r="H2" s="3"/>
      <c r="I2" s="3"/>
    </row>
    <row r="3" spans="1:9" x14ac:dyDescent="0.25">
      <c r="A3" s="3"/>
      <c r="B3" s="3"/>
      <c r="C3" s="64" t="str">
        <f>CONCATENATE("Stanje na dan  ",TEXT(ObdobjePorocanjaDo,"dd.MM.yyyy"))</f>
        <v>Stanje na dan  00.01.1900</v>
      </c>
      <c r="D3" s="3"/>
      <c r="E3" s="3"/>
      <c r="F3" s="68" t="s">
        <v>90</v>
      </c>
      <c r="G3" s="3"/>
      <c r="H3" s="3"/>
      <c r="I3" s="3"/>
    </row>
    <row r="4" spans="1:9" x14ac:dyDescent="0.25">
      <c r="A4" s="3"/>
      <c r="B4" s="3"/>
      <c r="C4" s="64"/>
      <c r="D4" s="3"/>
      <c r="E4" s="3"/>
      <c r="F4" s="26"/>
      <c r="G4" s="3"/>
      <c r="H4" s="3"/>
      <c r="I4" s="3"/>
    </row>
    <row r="5" spans="1:9" x14ac:dyDescent="0.25">
      <c r="A5" s="3"/>
      <c r="B5" s="3"/>
      <c r="C5" s="64"/>
      <c r="D5" s="3"/>
      <c r="E5" s="3"/>
      <c r="F5" s="26"/>
      <c r="G5" s="3"/>
      <c r="H5" s="3"/>
      <c r="I5" s="3"/>
    </row>
    <row r="6" spans="1:9" x14ac:dyDescent="0.25">
      <c r="A6" s="3"/>
      <c r="B6" s="3"/>
      <c r="C6" s="172">
        <f>ObdobjePorocanjaOd</f>
        <v>0</v>
      </c>
      <c r="D6" s="169"/>
      <c r="E6" s="169"/>
      <c r="F6" s="172">
        <f>ObdobjePorocanjaDo</f>
        <v>0</v>
      </c>
      <c r="G6" s="3"/>
      <c r="H6" s="68"/>
      <c r="I6" s="3"/>
    </row>
    <row r="7" spans="1:9" x14ac:dyDescent="0.25">
      <c r="A7" s="253" t="s">
        <v>449</v>
      </c>
      <c r="B7" s="253" t="s">
        <v>73</v>
      </c>
      <c r="C7" s="172" t="s">
        <v>450</v>
      </c>
      <c r="D7" s="173" t="s">
        <v>451</v>
      </c>
      <c r="E7" s="173" t="s">
        <v>452</v>
      </c>
      <c r="F7" s="172" t="s">
        <v>453</v>
      </c>
      <c r="G7" s="161"/>
      <c r="H7" s="3"/>
      <c r="I7" s="161"/>
    </row>
    <row r="8" spans="1:9" x14ac:dyDescent="0.25">
      <c r="A8" s="174" t="s">
        <v>620</v>
      </c>
      <c r="B8" s="174" t="s">
        <v>621</v>
      </c>
      <c r="C8" s="193"/>
      <c r="D8" s="193"/>
      <c r="E8" s="193"/>
      <c r="F8" s="176">
        <f>C8+D8-E8</f>
        <v>0</v>
      </c>
      <c r="G8" s="3"/>
      <c r="H8" s="3"/>
      <c r="I8" s="3"/>
    </row>
    <row r="9" spans="1:9" x14ac:dyDescent="0.25">
      <c r="A9" s="177" t="s">
        <v>622</v>
      </c>
      <c r="B9" s="177" t="s">
        <v>623</v>
      </c>
      <c r="C9" s="194"/>
      <c r="D9" s="194"/>
      <c r="E9" s="194"/>
      <c r="F9" s="179">
        <f>C9+D9-E9</f>
        <v>0</v>
      </c>
      <c r="G9" s="3"/>
      <c r="H9" s="3"/>
      <c r="I9" s="3"/>
    </row>
    <row r="10" spans="1:9" x14ac:dyDescent="0.25">
      <c r="A10" s="177" t="s">
        <v>624</v>
      </c>
      <c r="B10" s="177" t="s">
        <v>73</v>
      </c>
      <c r="C10" s="194"/>
      <c r="D10" s="194"/>
      <c r="E10" s="194"/>
      <c r="F10" s="179">
        <f>C10+D10-E10</f>
        <v>0</v>
      </c>
      <c r="G10" s="3"/>
      <c r="H10" s="3"/>
      <c r="I10" s="3"/>
    </row>
    <row r="11" spans="1:9" x14ac:dyDescent="0.25">
      <c r="A11" s="272"/>
      <c r="B11" s="272" t="s">
        <v>462</v>
      </c>
      <c r="C11" s="266">
        <f>ROUND(SUM(C8:C10),2)</f>
        <v>0</v>
      </c>
      <c r="D11" s="266">
        <f>ROUND(SUM(D8:D10),2)</f>
        <v>0</v>
      </c>
      <c r="E11" s="266">
        <f>ROUND(SUM(E8:E10),2)</f>
        <v>0</v>
      </c>
      <c r="F11" s="266">
        <f>ROUND(SUM(F8:F10),2)</f>
        <v>0</v>
      </c>
      <c r="G11" s="3"/>
      <c r="H11" s="3"/>
      <c r="I11" s="161"/>
    </row>
    <row r="12" spans="1:9" x14ac:dyDescent="0.25">
      <c r="A12" s="184"/>
      <c r="B12" s="184"/>
      <c r="C12" s="185">
        <f>IF(C11-BS!$H$107=0,,"Neusklajeno z BS!")</f>
        <v>0</v>
      </c>
      <c r="D12" s="186"/>
      <c r="E12" s="186"/>
      <c r="F12" s="185">
        <f>IF(F11-BS!$G$107=0,,"Neusklajeno z BS!")</f>
        <v>0</v>
      </c>
      <c r="G12" s="3"/>
      <c r="H12" s="3"/>
      <c r="I12" s="161"/>
    </row>
    <row r="13" spans="1:9" x14ac:dyDescent="0.25">
      <c r="A13" s="184"/>
      <c r="B13" s="184"/>
      <c r="C13" s="187">
        <f>C11-BS!$H$107</f>
        <v>0</v>
      </c>
      <c r="D13" s="199"/>
      <c r="E13" s="199"/>
      <c r="F13" s="187">
        <f>F11-BS!$G$107</f>
        <v>0</v>
      </c>
      <c r="G13" s="3"/>
      <c r="H13" s="3"/>
      <c r="I13" s="3"/>
    </row>
    <row r="14" spans="1:9" x14ac:dyDescent="0.25">
      <c r="A14" s="3"/>
      <c r="B14" s="3"/>
      <c r="C14" s="3"/>
      <c r="D14" s="3"/>
      <c r="E14" s="3"/>
      <c r="F14" s="3"/>
      <c r="G14" s="161"/>
      <c r="H14" s="3"/>
      <c r="I14" s="3"/>
    </row>
    <row r="15" spans="1:9" x14ac:dyDescent="0.25">
      <c r="A15" s="3"/>
      <c r="B15" s="32" t="s">
        <v>463</v>
      </c>
      <c r="C15" s="3"/>
      <c r="D15" s="3"/>
      <c r="E15" s="3"/>
      <c r="F15" s="3"/>
      <c r="G15" s="3"/>
      <c r="H15" s="3"/>
      <c r="I15" s="3"/>
    </row>
    <row r="16" spans="1:9" ht="150" customHeight="1" x14ac:dyDescent="0.25">
      <c r="A16" s="3"/>
      <c r="B16" s="359"/>
      <c r="C16" s="359"/>
      <c r="D16" s="359"/>
      <c r="E16" s="359"/>
      <c r="F16" s="359"/>
      <c r="G16" s="3"/>
      <c r="H16" s="3"/>
      <c r="I16" s="3"/>
    </row>
    <row r="17" spans="1:9" x14ac:dyDescent="0.25">
      <c r="A17" s="3"/>
      <c r="B17" s="3"/>
      <c r="C17" s="3"/>
      <c r="D17" s="3"/>
      <c r="E17" s="3"/>
      <c r="F17" s="3"/>
      <c r="G17" s="3"/>
      <c r="H17" s="3"/>
      <c r="I17" s="3"/>
    </row>
    <row r="18" spans="1:9" x14ac:dyDescent="0.25">
      <c r="A18" s="3"/>
      <c r="B18" s="3"/>
      <c r="C18" s="3"/>
      <c r="D18" s="3"/>
      <c r="E18" s="3"/>
      <c r="F18" s="3"/>
      <c r="G18" s="3"/>
      <c r="H18" s="3"/>
      <c r="I18" s="3"/>
    </row>
    <row r="19" spans="1:9" x14ac:dyDescent="0.25">
      <c r="A19" s="3"/>
      <c r="B19" s="3"/>
      <c r="C19" s="3"/>
      <c r="D19" s="3"/>
      <c r="E19" s="3"/>
      <c r="F19" s="3"/>
      <c r="G19" s="3"/>
      <c r="H19" s="3"/>
      <c r="I19" s="3"/>
    </row>
    <row r="20" spans="1:9" x14ac:dyDescent="0.25">
      <c r="A20" s="3"/>
      <c r="B20" s="3"/>
      <c r="C20" s="3"/>
      <c r="D20" s="3"/>
      <c r="E20" s="3"/>
      <c r="F20" s="3"/>
      <c r="G20" s="3"/>
      <c r="H20" s="3"/>
      <c r="I20" s="3"/>
    </row>
    <row r="21" spans="1:9" x14ac:dyDescent="0.25">
      <c r="A21" s="3"/>
      <c r="B21" s="3"/>
      <c r="C21" s="3"/>
      <c r="D21" s="3"/>
      <c r="E21" s="3"/>
      <c r="F21" s="3"/>
      <c r="G21" s="3"/>
      <c r="H21" s="3"/>
      <c r="I21" s="3"/>
    </row>
    <row r="22" spans="1:9" x14ac:dyDescent="0.25">
      <c r="A22" s="50"/>
      <c r="B22" s="50"/>
      <c r="C22" s="50"/>
      <c r="D22" s="50"/>
      <c r="E22" s="50"/>
      <c r="F22" s="50"/>
      <c r="G22" s="3"/>
      <c r="H22" s="50"/>
      <c r="I22" s="3"/>
    </row>
    <row r="23" spans="1:9" x14ac:dyDescent="0.25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25">
      <c r="A24" s="3"/>
      <c r="B24" s="3"/>
      <c r="C24" s="3"/>
      <c r="D24" s="3"/>
      <c r="E24" s="3"/>
      <c r="F24" s="3"/>
      <c r="G24" s="3"/>
      <c r="H24" s="3"/>
      <c r="I24" s="3"/>
    </row>
  </sheetData>
  <sheetProtection password="CF7A" sheet="1" objects="1" scenarios="1"/>
  <mergeCells count="1">
    <mergeCell ref="B16:F16"/>
  </mergeCells>
  <hyperlinks>
    <hyperlink ref="H1" location="BS!F107" display="Pojdi na Bilanco stanja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Footer>&amp;L&amp;F&amp;C&amp;A&amp;R&amp;P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OP095">
    <pageSetUpPr fitToPage="1"/>
  </sheetPr>
  <dimension ref="A1:H17"/>
  <sheetViews>
    <sheetView showGridLines="0" showZeros="0" zoomScaleNormal="100" workbookViewId="0">
      <selection activeCell="A2" sqref="A2"/>
    </sheetView>
  </sheetViews>
  <sheetFormatPr defaultRowHeight="15" x14ac:dyDescent="0.25"/>
  <cols>
    <col min="1" max="1" width="8.7109375" customWidth="1"/>
    <col min="2" max="2" width="47.7109375" customWidth="1"/>
    <col min="3" max="6" width="18.7109375" customWidth="1"/>
    <col min="7" max="7" width="2.7109375" customWidth="1"/>
    <col min="8" max="8" width="20.28515625" customWidth="1"/>
  </cols>
  <sheetData>
    <row r="1" spans="1:8" x14ac:dyDescent="0.25">
      <c r="A1" s="32">
        <f>NazivPoslovnegaSubjekta</f>
        <v>0</v>
      </c>
      <c r="B1" s="188"/>
      <c r="C1" s="161"/>
      <c r="D1" s="3"/>
      <c r="E1" s="3"/>
      <c r="F1" s="26" t="s">
        <v>95</v>
      </c>
      <c r="G1" s="51"/>
      <c r="H1" s="162" t="s">
        <v>447</v>
      </c>
    </row>
    <row r="2" spans="1:8" ht="23.25" x14ac:dyDescent="0.35">
      <c r="A2" s="3"/>
      <c r="B2" s="3"/>
      <c r="C2" s="310" t="s">
        <v>329</v>
      </c>
      <c r="D2" s="3"/>
      <c r="E2" s="3"/>
      <c r="F2" s="166" t="s">
        <v>74</v>
      </c>
      <c r="G2" s="3"/>
      <c r="H2" s="3"/>
    </row>
    <row r="3" spans="1:8" x14ac:dyDescent="0.25">
      <c r="A3" s="3"/>
      <c r="B3" s="3"/>
      <c r="C3" s="64" t="str">
        <f>CONCATENATE("Stanje na dan  ",TEXT(ObdobjePorocanjaDo,"dd.MM.yyyy"))</f>
        <v>Stanje na dan  00.01.1900</v>
      </c>
      <c r="D3" s="3"/>
      <c r="E3" s="3"/>
      <c r="F3" s="68" t="s">
        <v>90</v>
      </c>
      <c r="G3" s="3"/>
      <c r="H3" s="3"/>
    </row>
    <row r="4" spans="1:8" x14ac:dyDescent="0.25">
      <c r="A4" s="3"/>
      <c r="B4" s="3"/>
      <c r="C4" s="64"/>
      <c r="D4" s="3"/>
      <c r="E4" s="3"/>
      <c r="F4" s="26"/>
      <c r="G4" s="3"/>
      <c r="H4" s="3"/>
    </row>
    <row r="5" spans="1:8" x14ac:dyDescent="0.25">
      <c r="A5" s="50"/>
      <c r="B5" s="50"/>
      <c r="C5" s="50"/>
      <c r="D5" s="50"/>
      <c r="E5" s="50"/>
      <c r="F5" s="50"/>
      <c r="G5" s="3"/>
      <c r="H5" s="50"/>
    </row>
    <row r="6" spans="1:8" x14ac:dyDescent="0.25">
      <c r="A6" s="3"/>
      <c r="B6" s="169"/>
      <c r="C6" s="172">
        <f>ObdobjePorocanjaOd</f>
        <v>0</v>
      </c>
      <c r="D6" s="169"/>
      <c r="E6" s="169"/>
      <c r="F6" s="172">
        <f>ObdobjePorocanjaDo</f>
        <v>0</v>
      </c>
      <c r="G6" s="3"/>
      <c r="H6" s="68"/>
    </row>
    <row r="7" spans="1:8" x14ac:dyDescent="0.25">
      <c r="A7" s="253" t="s">
        <v>449</v>
      </c>
      <c r="B7" s="171" t="s">
        <v>29</v>
      </c>
      <c r="C7" s="172" t="s">
        <v>450</v>
      </c>
      <c r="D7" s="173" t="s">
        <v>451</v>
      </c>
      <c r="E7" s="173" t="s">
        <v>452</v>
      </c>
      <c r="F7" s="172" t="s">
        <v>453</v>
      </c>
      <c r="G7" s="161"/>
      <c r="H7" s="68"/>
    </row>
    <row r="8" spans="1:8" x14ac:dyDescent="0.25">
      <c r="A8" s="174" t="s">
        <v>656</v>
      </c>
      <c r="B8" s="174" t="s">
        <v>625</v>
      </c>
      <c r="C8" s="193"/>
      <c r="D8" s="193"/>
      <c r="E8" s="193"/>
      <c r="F8" s="176">
        <f>C8+D8-E8</f>
        <v>0</v>
      </c>
      <c r="G8" s="3"/>
      <c r="H8" s="68"/>
    </row>
    <row r="9" spans="1:8" x14ac:dyDescent="0.25">
      <c r="A9" s="177" t="s">
        <v>657</v>
      </c>
      <c r="B9" s="177" t="s">
        <v>626</v>
      </c>
      <c r="C9" s="194"/>
      <c r="D9" s="194"/>
      <c r="E9" s="194"/>
      <c r="F9" s="179">
        <f>C9+D9-E9</f>
        <v>0</v>
      </c>
      <c r="G9" s="3"/>
      <c r="H9" s="68"/>
    </row>
    <row r="10" spans="1:8" x14ac:dyDescent="0.25">
      <c r="A10" s="177" t="s">
        <v>658</v>
      </c>
      <c r="B10" s="177" t="s">
        <v>627</v>
      </c>
      <c r="C10" s="194"/>
      <c r="D10" s="194"/>
      <c r="E10" s="194"/>
      <c r="F10" s="179">
        <f>C10+D10-E10</f>
        <v>0</v>
      </c>
      <c r="G10" s="3"/>
      <c r="H10" s="68"/>
    </row>
    <row r="11" spans="1:8" x14ac:dyDescent="0.25">
      <c r="A11" s="177" t="s">
        <v>659</v>
      </c>
      <c r="B11" s="177"/>
      <c r="C11" s="194"/>
      <c r="D11" s="194"/>
      <c r="E11" s="194"/>
      <c r="F11" s="179">
        <f>C11+D11-E11</f>
        <v>0</v>
      </c>
      <c r="G11" s="3"/>
      <c r="H11" s="68"/>
    </row>
    <row r="12" spans="1:8" x14ac:dyDescent="0.25">
      <c r="A12" s="272"/>
      <c r="B12" s="272" t="s">
        <v>462</v>
      </c>
      <c r="C12" s="266">
        <f>ROUND(SUM(C8:C11),2)</f>
        <v>0</v>
      </c>
      <c r="D12" s="266">
        <f>ROUND(SUM(D8:D11),2)</f>
        <v>0</v>
      </c>
      <c r="E12" s="266">
        <f>ROUND(SUM(E8:E11),2)</f>
        <v>0</v>
      </c>
      <c r="F12" s="266">
        <f>ROUND(SUM(F8:F11),2)</f>
        <v>0</v>
      </c>
      <c r="G12" s="3"/>
      <c r="H12" s="68"/>
    </row>
    <row r="13" spans="1:8" x14ac:dyDescent="0.25">
      <c r="A13" s="161"/>
      <c r="B13" s="167"/>
      <c r="C13" s="185">
        <f>IF(C12-BS!$H$108=0,,"Neusklajeno z BS!")</f>
        <v>0</v>
      </c>
      <c r="D13" s="186"/>
      <c r="E13" s="186"/>
      <c r="F13" s="185">
        <f>IF(F12-BS!$G$108=0,,"Neusklajeno z BS!")</f>
        <v>0</v>
      </c>
      <c r="G13" s="3"/>
      <c r="H13" s="68"/>
    </row>
    <row r="14" spans="1:8" x14ac:dyDescent="0.25">
      <c r="A14" s="3"/>
      <c r="B14" s="3"/>
      <c r="C14" s="187">
        <f>C12-BS!$H$108</f>
        <v>0</v>
      </c>
      <c r="D14" s="3"/>
      <c r="E14" s="3"/>
      <c r="F14" s="187">
        <f>F12-BS!$G$108</f>
        <v>0</v>
      </c>
      <c r="G14" s="161"/>
      <c r="H14" s="68"/>
    </row>
    <row r="15" spans="1:8" x14ac:dyDescent="0.25">
      <c r="A15" s="3"/>
      <c r="B15" s="3"/>
      <c r="C15" s="3"/>
      <c r="D15" s="3"/>
      <c r="E15" s="3"/>
      <c r="F15" s="3"/>
      <c r="G15" s="3"/>
      <c r="H15" s="68"/>
    </row>
    <row r="16" spans="1:8" x14ac:dyDescent="0.25">
      <c r="A16" s="3"/>
      <c r="B16" s="32" t="s">
        <v>463</v>
      </c>
      <c r="C16" s="3"/>
      <c r="D16" s="3"/>
      <c r="E16" s="3"/>
      <c r="F16" s="3"/>
      <c r="G16" s="3"/>
      <c r="H16" s="3"/>
    </row>
    <row r="17" spans="1:8" ht="150" customHeight="1" x14ac:dyDescent="0.25">
      <c r="A17" s="3"/>
      <c r="B17" s="359"/>
      <c r="C17" s="359"/>
      <c r="D17" s="359"/>
      <c r="E17" s="359"/>
      <c r="F17" s="359"/>
      <c r="G17" s="3"/>
      <c r="H17" s="3"/>
    </row>
  </sheetData>
  <sheetProtection password="CF7A" sheet="1" objects="1" scenarios="1"/>
  <mergeCells count="1">
    <mergeCell ref="B17:F17"/>
  </mergeCells>
  <hyperlinks>
    <hyperlink ref="H1" location="BS!F108" display="Pojdi na Bilanco stanja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Footer>&amp;L&amp;F&amp;C&amp;A&amp;R&amp;P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Kupci">
    <pageSetUpPr fitToPage="1"/>
  </sheetPr>
  <dimension ref="A1:Q40"/>
  <sheetViews>
    <sheetView showGridLines="0" showZeros="0" zoomScaleNormal="100" workbookViewId="0">
      <selection activeCell="A2" sqref="A2"/>
    </sheetView>
  </sheetViews>
  <sheetFormatPr defaultRowHeight="15" x14ac:dyDescent="0.25"/>
  <cols>
    <col min="1" max="1" width="5.7109375" customWidth="1"/>
    <col min="2" max="2" width="45.7109375" customWidth="1"/>
    <col min="3" max="5" width="21.7109375" customWidth="1"/>
    <col min="6" max="6" width="15.7109375" customWidth="1"/>
    <col min="7" max="7" width="2.7109375" customWidth="1"/>
    <col min="8" max="17" width="11.42578125" customWidth="1"/>
  </cols>
  <sheetData>
    <row r="1" spans="1:17" x14ac:dyDescent="0.25">
      <c r="A1" s="32">
        <f>NazivPoslovnegaSubjekta</f>
        <v>0</v>
      </c>
      <c r="B1" s="3"/>
      <c r="C1" s="161"/>
      <c r="D1" s="3"/>
      <c r="E1" s="3"/>
      <c r="F1" s="26"/>
      <c r="G1" s="51"/>
      <c r="H1" s="51"/>
      <c r="I1" s="3"/>
      <c r="J1" s="26"/>
      <c r="K1" s="26"/>
      <c r="L1" s="26"/>
      <c r="M1" s="26"/>
      <c r="N1" s="3"/>
      <c r="O1" s="3"/>
      <c r="P1" s="3"/>
      <c r="Q1" s="3"/>
    </row>
    <row r="2" spans="1:17" ht="21" x14ac:dyDescent="0.35">
      <c r="A2" s="3"/>
      <c r="B2" s="3"/>
      <c r="C2" s="164" t="s">
        <v>628</v>
      </c>
      <c r="D2" s="3"/>
      <c r="E2" s="3"/>
      <c r="F2" s="166" t="s">
        <v>77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A3" s="3"/>
      <c r="B3" s="3"/>
      <c r="C3" s="64" t="str">
        <f>CONCATENATE("  za obdobje od   ",TEXT(ObdobjePorocanjaOd,"dd.mm.yyyy"),"  ","do ",TEXT(ObdobjePorocanjaDo,"dd.MM.yyyy"))</f>
        <v xml:space="preserve">  za obdobje od   00.01.1900  do 00.01.1900</v>
      </c>
      <c r="D3" s="3"/>
      <c r="E3" s="3"/>
      <c r="F3" s="68" t="s">
        <v>90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/>
      <c r="B4" s="3"/>
      <c r="C4" s="6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/>
      <c r="B5" s="31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281" t="s">
        <v>512</v>
      </c>
      <c r="B6" s="281" t="s">
        <v>551</v>
      </c>
      <c r="C6" s="282" t="s">
        <v>6</v>
      </c>
      <c r="D6" s="282" t="s">
        <v>629</v>
      </c>
      <c r="E6" s="254" t="s">
        <v>630</v>
      </c>
      <c r="F6" s="3"/>
      <c r="G6" s="3"/>
      <c r="H6" s="3"/>
      <c r="I6" s="3"/>
      <c r="J6" s="161"/>
      <c r="K6" s="161"/>
      <c r="L6" s="161"/>
      <c r="M6" s="161"/>
      <c r="N6" s="161"/>
      <c r="O6" s="161"/>
      <c r="P6" s="161"/>
      <c r="Q6" s="161"/>
    </row>
    <row r="7" spans="1:17" x14ac:dyDescent="0.25">
      <c r="A7" s="213">
        <v>1</v>
      </c>
      <c r="B7" s="312"/>
      <c r="C7" s="215"/>
      <c r="D7" s="216"/>
      <c r="E7" s="283" t="str">
        <f>IF($D$18=0,"",$D7/$D$18)</f>
        <v/>
      </c>
      <c r="F7" s="3"/>
      <c r="G7" s="161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221">
        <v>2</v>
      </c>
      <c r="B8" s="313"/>
      <c r="C8" s="223"/>
      <c r="D8" s="224"/>
      <c r="E8" s="284" t="str">
        <f t="shared" ref="E8:E17" si="0">IF($D$18=0,"",$D8/$D$18)</f>
        <v/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221">
        <v>3</v>
      </c>
      <c r="B9" s="313"/>
      <c r="C9" s="223"/>
      <c r="D9" s="224"/>
      <c r="E9" s="284" t="str">
        <f t="shared" si="0"/>
        <v/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221">
        <v>4</v>
      </c>
      <c r="B10" s="313"/>
      <c r="C10" s="223"/>
      <c r="D10" s="224"/>
      <c r="E10" s="284" t="str">
        <f t="shared" si="0"/>
        <v/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221">
        <v>5</v>
      </c>
      <c r="B11" s="313"/>
      <c r="C11" s="223"/>
      <c r="D11" s="224"/>
      <c r="E11" s="284" t="str">
        <f t="shared" si="0"/>
        <v/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221">
        <v>6</v>
      </c>
      <c r="B12" s="313"/>
      <c r="C12" s="223"/>
      <c r="D12" s="224"/>
      <c r="E12" s="284" t="str">
        <f t="shared" si="0"/>
        <v/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221">
        <v>7</v>
      </c>
      <c r="B13" s="313"/>
      <c r="C13" s="223"/>
      <c r="D13" s="224"/>
      <c r="E13" s="284" t="str">
        <f t="shared" si="0"/>
        <v/>
      </c>
      <c r="F13" s="3"/>
      <c r="G13" s="3"/>
      <c r="H13" s="199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221">
        <v>8</v>
      </c>
      <c r="B14" s="313"/>
      <c r="C14" s="223"/>
      <c r="D14" s="224"/>
      <c r="E14" s="284" t="str">
        <f t="shared" si="0"/>
        <v/>
      </c>
      <c r="F14" s="3"/>
      <c r="G14" s="161"/>
      <c r="H14" s="187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221">
        <v>9</v>
      </c>
      <c r="B15" s="313"/>
      <c r="C15" s="223"/>
      <c r="D15" s="224"/>
      <c r="E15" s="284" t="str">
        <f t="shared" si="0"/>
        <v/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221">
        <v>10</v>
      </c>
      <c r="B16" s="313"/>
      <c r="C16" s="223"/>
      <c r="D16" s="224"/>
      <c r="E16" s="284" t="str">
        <f t="shared" si="0"/>
        <v/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221">
        <v>11</v>
      </c>
      <c r="B17" s="177" t="s">
        <v>520</v>
      </c>
      <c r="C17" s="230"/>
      <c r="D17" s="224"/>
      <c r="E17" s="284" t="str">
        <f t="shared" si="0"/>
        <v/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263"/>
      <c r="B18" s="272" t="s">
        <v>462</v>
      </c>
      <c r="C18" s="285"/>
      <c r="D18" s="266">
        <f>ROUND(SUM(D7:D17),2)</f>
        <v>0</v>
      </c>
      <c r="E18" s="286">
        <f>ROUND(SUM(E7:E17),2)</f>
        <v>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287"/>
      <c r="B19" s="314"/>
      <c r="C19" s="289"/>
      <c r="D19" s="290"/>
      <c r="E19" s="29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287"/>
      <c r="B20" s="314"/>
      <c r="C20" s="289"/>
      <c r="D20" s="290"/>
      <c r="E20" s="29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296"/>
      <c r="B22" s="295" t="s">
        <v>463</v>
      </c>
      <c r="C22" s="296"/>
      <c r="D22" s="296"/>
      <c r="E22" s="296"/>
      <c r="F22" s="296"/>
      <c r="G22" s="3"/>
      <c r="H22" s="296"/>
      <c r="I22" s="3"/>
      <c r="J22" s="3"/>
      <c r="K22" s="3"/>
      <c r="L22" s="3"/>
      <c r="M22" s="3"/>
      <c r="N22" s="3"/>
      <c r="O22" s="3"/>
      <c r="P22" s="3"/>
      <c r="Q22" s="3"/>
    </row>
    <row r="23" spans="1:17" ht="150" customHeight="1" x14ac:dyDescent="0.25">
      <c r="A23" s="249"/>
      <c r="B23" s="359"/>
      <c r="C23" s="359"/>
      <c r="D23" s="359"/>
      <c r="E23" s="359"/>
      <c r="F23" s="359"/>
      <c r="G23" s="3"/>
      <c r="H23" s="296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50"/>
      <c r="B40" s="50"/>
      <c r="C40" s="50"/>
      <c r="D40" s="50"/>
      <c r="E40" s="50"/>
      <c r="F40" s="50"/>
      <c r="G40" s="3"/>
      <c r="H40" s="3"/>
      <c r="I40" s="3"/>
      <c r="J40" s="3"/>
      <c r="K40" s="3"/>
      <c r="L40" s="3"/>
      <c r="M40" s="3"/>
      <c r="N40" s="3"/>
      <c r="O40" s="50"/>
      <c r="P40" s="50"/>
      <c r="Q40" s="50"/>
    </row>
  </sheetData>
  <sheetProtection password="CF7A" sheet="1" objects="1" scenarios="1"/>
  <mergeCells count="1">
    <mergeCell ref="B23:F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Footer>&amp;L&amp;F&amp;R&amp;P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vaStran">
    <pageSetUpPr fitToPage="1"/>
  </sheetPr>
  <dimension ref="A1:T52"/>
  <sheetViews>
    <sheetView showGridLines="0" showZeros="0" zoomScaleNormal="100" workbookViewId="0">
      <selection activeCell="A2" sqref="A2"/>
    </sheetView>
  </sheetViews>
  <sheetFormatPr defaultRowHeight="15" x14ac:dyDescent="0.25"/>
  <cols>
    <col min="1" max="1" width="7.7109375" customWidth="1"/>
    <col min="2" max="2" width="16.28515625" customWidth="1"/>
    <col min="3" max="3" width="2.140625" customWidth="1"/>
    <col min="4" max="4" width="2" customWidth="1"/>
    <col min="5" max="5" width="6.140625" customWidth="1"/>
    <col min="6" max="6" width="24.42578125" customWidth="1"/>
    <col min="7" max="7" width="7.140625" customWidth="1"/>
    <col min="8" max="8" width="6.140625" customWidth="1"/>
    <col min="9" max="9" width="12.7109375" customWidth="1"/>
    <col min="10" max="10" width="13.42578125" customWidth="1"/>
  </cols>
  <sheetData>
    <row r="1" spans="1:20" ht="15.75" x14ac:dyDescent="0.25">
      <c r="A1" s="24">
        <f>NazivPoslovnegaSubjekta</f>
        <v>0</v>
      </c>
      <c r="B1" s="3"/>
      <c r="C1" s="3"/>
      <c r="D1" s="3"/>
      <c r="E1" s="25"/>
      <c r="F1" s="3"/>
      <c r="G1" s="3"/>
      <c r="H1" s="26" t="s">
        <v>26</v>
      </c>
      <c r="I1" s="27">
        <f>MaticnaStevilka</f>
        <v>0</v>
      </c>
      <c r="J1" s="3"/>
      <c r="K1" s="3"/>
      <c r="L1" s="3"/>
      <c r="M1" s="3"/>
      <c r="N1" s="3"/>
      <c r="O1" s="3"/>
      <c r="P1" s="3"/>
      <c r="Q1" s="3"/>
      <c r="R1" s="3"/>
      <c r="S1" s="3"/>
      <c r="T1" s="26"/>
    </row>
    <row r="2" spans="1:20" x14ac:dyDescent="0.25">
      <c r="A2" s="28">
        <f>SedezPoslovnegaSubjekta</f>
        <v>0</v>
      </c>
      <c r="B2" s="3"/>
      <c r="C2" s="3"/>
      <c r="D2" s="3"/>
      <c r="E2" s="25"/>
      <c r="F2" s="3"/>
      <c r="G2" s="3"/>
      <c r="H2" s="26" t="s">
        <v>27</v>
      </c>
      <c r="I2" s="27">
        <f>DavcnaStevilka</f>
        <v>0</v>
      </c>
      <c r="J2" s="3"/>
      <c r="K2" s="3"/>
      <c r="L2" s="3"/>
      <c r="M2" s="3"/>
      <c r="N2" s="3"/>
      <c r="O2" s="3"/>
      <c r="P2" s="3"/>
      <c r="Q2" s="3"/>
      <c r="R2" s="3"/>
      <c r="S2" s="3"/>
      <c r="T2" s="26"/>
    </row>
    <row r="3" spans="1:20" x14ac:dyDescent="0.25">
      <c r="A3" s="3"/>
      <c r="B3" s="3"/>
      <c r="C3" s="3"/>
      <c r="D3" s="3"/>
      <c r="E3" s="2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5">
      <c r="A4" s="3"/>
      <c r="B4" s="3"/>
      <c r="C4" s="3"/>
      <c r="D4" s="3"/>
      <c r="E4" s="2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6.25" x14ac:dyDescent="0.4">
      <c r="A5" s="350" t="s">
        <v>28</v>
      </c>
      <c r="B5" s="350"/>
      <c r="C5" s="350"/>
      <c r="D5" s="350"/>
      <c r="E5" s="350"/>
      <c r="F5" s="350"/>
      <c r="G5" s="350"/>
      <c r="H5" s="350"/>
      <c r="I5" s="350"/>
      <c r="J5" s="29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26.25" x14ac:dyDescent="0.25">
      <c r="A6" s="351" t="str">
        <f>CONCATENATE("za obdobje od   ",TEXT(ObdobjePorocanjaOd,"dd.mm.yyyy"),"  ","do  ",TEXT(ObdobjePorocanjaDo,"dd.MM.yyyy"))</f>
        <v>za obdobje od   00.01.1900  do  00.01.1900</v>
      </c>
      <c r="B6" s="351"/>
      <c r="C6" s="351"/>
      <c r="D6" s="351"/>
      <c r="E6" s="351"/>
      <c r="F6" s="351"/>
      <c r="G6" s="351"/>
      <c r="H6" s="351"/>
      <c r="I6" s="351"/>
      <c r="J6" s="30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x14ac:dyDescent="0.25">
      <c r="A7" s="3"/>
      <c r="B7" s="3"/>
      <c r="C7" s="3"/>
      <c r="D7" s="3"/>
      <c r="E7" s="25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x14ac:dyDescent="0.25">
      <c r="A8" s="3"/>
      <c r="B8" s="32" t="s">
        <v>29</v>
      </c>
      <c r="C8" s="3"/>
      <c r="D8" s="33" t="s">
        <v>30</v>
      </c>
      <c r="E8" s="34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x14ac:dyDescent="0.25">
      <c r="A9" s="3"/>
      <c r="B9" s="3"/>
      <c r="C9" s="3"/>
      <c r="D9" s="3" t="s">
        <v>31</v>
      </c>
      <c r="E9" s="25"/>
      <c r="F9" s="3"/>
      <c r="G9" s="3"/>
      <c r="H9" s="3"/>
      <c r="I9" s="3"/>
      <c r="J9" s="3"/>
      <c r="K9" s="3"/>
      <c r="L9" s="3"/>
      <c r="M9" s="35"/>
      <c r="N9" s="3"/>
      <c r="O9" s="3"/>
      <c r="P9" s="3"/>
      <c r="Q9" s="3"/>
      <c r="R9" s="3"/>
      <c r="S9" s="3"/>
      <c r="T9" s="3"/>
    </row>
    <row r="10" spans="1:20" x14ac:dyDescent="0.25">
      <c r="A10" s="3"/>
      <c r="B10" s="3"/>
      <c r="C10" s="3"/>
      <c r="D10" s="3" t="s">
        <v>32</v>
      </c>
      <c r="E10" s="2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x14ac:dyDescent="0.25">
      <c r="A11" s="3"/>
      <c r="B11" s="3"/>
      <c r="C11" s="3"/>
      <c r="D11" s="36"/>
      <c r="E11" s="37" t="s">
        <v>33</v>
      </c>
      <c r="F11" s="38" t="s">
        <v>34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5">
      <c r="A12" s="3"/>
      <c r="B12" s="3"/>
      <c r="C12" s="3"/>
      <c r="D12" s="36"/>
      <c r="E12" s="37" t="s">
        <v>35</v>
      </c>
      <c r="F12" s="38" t="s">
        <v>36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x14ac:dyDescent="0.25">
      <c r="A13" s="3"/>
      <c r="B13" s="3"/>
      <c r="C13" s="3"/>
      <c r="D13" s="36"/>
      <c r="E13" s="37" t="s">
        <v>37</v>
      </c>
      <c r="F13" s="38" t="s">
        <v>38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x14ac:dyDescent="0.25">
      <c r="A14" s="3"/>
      <c r="B14" s="3"/>
      <c r="C14" s="3"/>
      <c r="D14" s="39"/>
      <c r="E14" s="37" t="s">
        <v>39</v>
      </c>
      <c r="F14" s="38" t="s">
        <v>40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x14ac:dyDescent="0.25">
      <c r="A15" s="3"/>
      <c r="B15" s="3"/>
      <c r="C15" s="3"/>
      <c r="D15" s="39"/>
      <c r="E15" s="37" t="s">
        <v>41</v>
      </c>
      <c r="F15" s="38" t="s">
        <v>42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x14ac:dyDescent="0.25">
      <c r="A16" s="3"/>
      <c r="B16" s="3"/>
      <c r="C16" s="3"/>
      <c r="D16" s="39"/>
      <c r="E16" s="37" t="s">
        <v>43</v>
      </c>
      <c r="F16" s="40" t="s">
        <v>44</v>
      </c>
      <c r="G16" s="40"/>
      <c r="H16" s="40"/>
      <c r="I16" s="40"/>
      <c r="J16" s="40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x14ac:dyDescent="0.25">
      <c r="A17" s="3"/>
      <c r="B17" s="3"/>
      <c r="C17" s="3"/>
      <c r="D17" s="39"/>
      <c r="E17" s="37" t="s">
        <v>45</v>
      </c>
      <c r="F17" s="40" t="s">
        <v>46</v>
      </c>
      <c r="G17" s="40"/>
      <c r="H17" s="40"/>
      <c r="I17" s="40"/>
      <c r="J17" s="40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x14ac:dyDescent="0.25">
      <c r="A18" s="3"/>
      <c r="B18" s="3"/>
      <c r="C18" s="3"/>
      <c r="D18" s="39"/>
      <c r="E18" s="37" t="s">
        <v>47</v>
      </c>
      <c r="F18" s="40" t="s">
        <v>48</v>
      </c>
      <c r="G18" s="40"/>
      <c r="H18" s="40"/>
      <c r="I18" s="40"/>
      <c r="J18" s="40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x14ac:dyDescent="0.25">
      <c r="A19" s="3"/>
      <c r="B19" s="3"/>
      <c r="C19" s="3"/>
      <c r="D19" s="39"/>
      <c r="E19" s="37" t="s">
        <v>49</v>
      </c>
      <c r="F19" s="40" t="s">
        <v>50</v>
      </c>
      <c r="G19" s="40"/>
      <c r="H19" s="40"/>
      <c r="I19" s="40"/>
      <c r="J19" s="40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x14ac:dyDescent="0.25">
      <c r="A20" s="3"/>
      <c r="B20" s="3"/>
      <c r="C20" s="3"/>
      <c r="D20" s="39"/>
      <c r="E20" s="37" t="s">
        <v>51</v>
      </c>
      <c r="F20" s="40" t="s">
        <v>52</v>
      </c>
      <c r="G20" s="40"/>
      <c r="H20" s="40"/>
      <c r="I20" s="40"/>
      <c r="J20" s="40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x14ac:dyDescent="0.25">
      <c r="A21" s="3"/>
      <c r="B21" s="3"/>
      <c r="C21" s="3"/>
      <c r="D21" s="39"/>
      <c r="E21" s="37" t="s">
        <v>53</v>
      </c>
      <c r="F21" s="40" t="s">
        <v>54</v>
      </c>
      <c r="G21" s="40"/>
      <c r="H21" s="40"/>
      <c r="I21" s="40"/>
      <c r="J21" s="40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x14ac:dyDescent="0.25">
      <c r="A22" s="3"/>
      <c r="B22" s="3"/>
      <c r="C22" s="3"/>
      <c r="D22" s="39"/>
      <c r="E22" s="37" t="s">
        <v>55</v>
      </c>
      <c r="F22" s="40" t="s">
        <v>56</v>
      </c>
      <c r="G22" s="40"/>
      <c r="H22" s="40"/>
      <c r="I22" s="40"/>
      <c r="J22" s="40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x14ac:dyDescent="0.25">
      <c r="A23" s="3"/>
      <c r="B23" s="3"/>
      <c r="C23" s="3"/>
      <c r="D23" s="39"/>
      <c r="E23" s="37" t="s">
        <v>57</v>
      </c>
      <c r="F23" s="40" t="s">
        <v>58</v>
      </c>
      <c r="G23" s="40"/>
      <c r="H23" s="40"/>
      <c r="I23" s="40"/>
      <c r="J23" s="40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x14ac:dyDescent="0.25">
      <c r="A24" s="3"/>
      <c r="B24" s="3"/>
      <c r="C24" s="3"/>
      <c r="D24" s="39"/>
      <c r="E24" s="37" t="s">
        <v>233</v>
      </c>
      <c r="F24" s="40" t="s">
        <v>232</v>
      </c>
      <c r="G24" s="40"/>
      <c r="H24" s="40"/>
      <c r="I24" s="40"/>
      <c r="J24" s="40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x14ac:dyDescent="0.25">
      <c r="A25" s="3"/>
      <c r="B25" s="3"/>
      <c r="C25" s="3"/>
      <c r="D25" s="39"/>
      <c r="E25" s="37" t="s">
        <v>59</v>
      </c>
      <c r="F25" s="40" t="s">
        <v>60</v>
      </c>
      <c r="G25" s="40"/>
      <c r="H25" s="40"/>
      <c r="I25" s="40"/>
      <c r="J25" s="40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x14ac:dyDescent="0.25">
      <c r="A26" s="3"/>
      <c r="B26" s="3"/>
      <c r="C26" s="3"/>
      <c r="D26" s="39"/>
      <c r="E26" s="37" t="s">
        <v>61</v>
      </c>
      <c r="F26" s="40" t="s">
        <v>645</v>
      </c>
      <c r="G26" s="40"/>
      <c r="H26" s="40"/>
      <c r="I26" s="40"/>
      <c r="J26" s="40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x14ac:dyDescent="0.25">
      <c r="A27" s="3"/>
      <c r="B27" s="3"/>
      <c r="C27" s="3"/>
      <c r="D27" s="39"/>
      <c r="E27" s="37" t="s">
        <v>62</v>
      </c>
      <c r="F27" s="40" t="s">
        <v>63</v>
      </c>
      <c r="G27" s="40"/>
      <c r="H27" s="40"/>
      <c r="I27" s="40"/>
      <c r="J27" s="40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x14ac:dyDescent="0.25">
      <c r="A28" s="3"/>
      <c r="B28" s="3"/>
      <c r="C28" s="3"/>
      <c r="D28" s="39"/>
      <c r="E28" s="37" t="s">
        <v>64</v>
      </c>
      <c r="F28" s="40" t="s">
        <v>65</v>
      </c>
      <c r="G28" s="40"/>
      <c r="H28" s="40"/>
      <c r="I28" s="40"/>
      <c r="J28" s="40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x14ac:dyDescent="0.25">
      <c r="A29" s="3"/>
      <c r="B29" s="3"/>
      <c r="C29" s="3"/>
      <c r="D29" s="39"/>
      <c r="E29" s="37" t="s">
        <v>66</v>
      </c>
      <c r="F29" s="40" t="s">
        <v>67</v>
      </c>
      <c r="G29" s="40"/>
      <c r="H29" s="40"/>
      <c r="I29" s="40"/>
      <c r="J29" s="40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x14ac:dyDescent="0.25">
      <c r="A30" s="3"/>
      <c r="B30" s="3"/>
      <c r="C30" s="3"/>
      <c r="D30" s="39"/>
      <c r="E30" s="37" t="s">
        <v>68</v>
      </c>
      <c r="F30" s="40" t="s">
        <v>69</v>
      </c>
      <c r="G30" s="40"/>
      <c r="H30" s="40"/>
      <c r="I30" s="40"/>
      <c r="J30" s="40"/>
      <c r="K30" s="3"/>
      <c r="L30" s="3"/>
      <c r="M30" s="3"/>
      <c r="N30" s="41"/>
      <c r="O30" s="3"/>
      <c r="P30" s="3"/>
      <c r="Q30" s="3"/>
      <c r="R30" s="3"/>
      <c r="S30" s="3"/>
      <c r="T30" s="3"/>
    </row>
    <row r="31" spans="1:20" x14ac:dyDescent="0.25">
      <c r="A31" s="3"/>
      <c r="B31" s="3"/>
      <c r="C31" s="3"/>
      <c r="D31" s="39"/>
      <c r="E31" s="37" t="s">
        <v>70</v>
      </c>
      <c r="F31" s="40" t="s">
        <v>71</v>
      </c>
      <c r="G31" s="40"/>
      <c r="H31" s="40"/>
      <c r="I31" s="40"/>
      <c r="J31" s="40"/>
      <c r="K31" s="3"/>
      <c r="L31" s="3"/>
      <c r="M31" s="3"/>
      <c r="N31" s="41"/>
      <c r="O31" s="3"/>
      <c r="P31" s="3"/>
      <c r="Q31" s="3"/>
      <c r="R31" s="3"/>
      <c r="S31" s="3"/>
      <c r="T31" s="3"/>
    </row>
    <row r="32" spans="1:20" x14ac:dyDescent="0.25">
      <c r="A32" s="3"/>
      <c r="B32" s="3"/>
      <c r="C32" s="3"/>
      <c r="D32" s="39"/>
      <c r="E32" s="37" t="s">
        <v>72</v>
      </c>
      <c r="F32" s="38" t="s">
        <v>73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x14ac:dyDescent="0.25">
      <c r="A33" s="3"/>
      <c r="B33" s="3"/>
      <c r="C33" s="3"/>
      <c r="D33" s="39"/>
      <c r="E33" s="37" t="s">
        <v>74</v>
      </c>
      <c r="F33" s="38" t="s">
        <v>75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x14ac:dyDescent="0.25">
      <c r="A34" s="3"/>
      <c r="B34" s="3"/>
      <c r="C34" s="3"/>
      <c r="D34" s="3" t="s">
        <v>76</v>
      </c>
      <c r="E34" s="39"/>
      <c r="F34" s="38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x14ac:dyDescent="0.25">
      <c r="A35" s="3"/>
      <c r="B35" s="3"/>
      <c r="C35" s="3"/>
      <c r="D35" s="36"/>
      <c r="E35" s="37" t="s">
        <v>77</v>
      </c>
      <c r="F35" t="s">
        <v>78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x14ac:dyDescent="0.25">
      <c r="A36" s="3"/>
      <c r="B36" s="3"/>
      <c r="C36" s="3"/>
      <c r="D36" s="36"/>
      <c r="E36" s="37" t="s">
        <v>79</v>
      </c>
      <c r="F36" s="38" t="s">
        <v>80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x14ac:dyDescent="0.25">
      <c r="A37" s="3"/>
      <c r="B37" s="3"/>
      <c r="C37" s="3"/>
      <c r="D37" s="36"/>
      <c r="E37" s="39"/>
      <c r="F37" s="38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x14ac:dyDescent="0.25">
      <c r="A38" s="3"/>
      <c r="B38" s="3"/>
      <c r="C38" s="3"/>
      <c r="D38" s="36"/>
      <c r="E38" s="42"/>
      <c r="F38" s="38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.75" x14ac:dyDescent="0.25">
      <c r="A39" s="3"/>
      <c r="B39" s="32" t="s">
        <v>81</v>
      </c>
      <c r="C39" s="3"/>
      <c r="D39" s="342">
        <f>'Osnovni podatki'!$D$27</f>
        <v>0</v>
      </c>
      <c r="E39" s="4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x14ac:dyDescent="0.25">
      <c r="A40" s="3"/>
      <c r="B40" s="32"/>
      <c r="C40" s="3"/>
      <c r="D40" s="44">
        <f>'Osnovni podatki'!$D$28</f>
        <v>0</v>
      </c>
      <c r="E40" s="2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x14ac:dyDescent="0.25">
      <c r="A41" s="3"/>
      <c r="B41" s="3"/>
      <c r="C41" s="3"/>
      <c r="D41" s="44" t="str">
        <f>CONCATENATE('Osnovni podatki'!$D$29,"     ",'Osnovni podatki'!$D$30)</f>
        <v xml:space="preserve">     </v>
      </c>
      <c r="E41" s="25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x14ac:dyDescent="0.25">
      <c r="A42" s="3"/>
      <c r="B42" s="3"/>
      <c r="C42" s="3"/>
      <c r="D42" s="3"/>
      <c r="E42" s="25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x14ac:dyDescent="0.25">
      <c r="A43" s="3"/>
      <c r="B43" s="3"/>
      <c r="C43" s="3"/>
      <c r="D43" s="3" t="s">
        <v>82</v>
      </c>
      <c r="E43" s="25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.75" x14ac:dyDescent="0.25">
      <c r="A44" s="3"/>
      <c r="B44" s="3"/>
      <c r="C44" s="3"/>
      <c r="D44" s="28" t="str">
        <f>IF(ISBLANK('Osnovni podatki'!$D$31)," /  ",CONCATENATE("Št.potrdila: ",'Osnovni podatki'!$D$31))</f>
        <v xml:space="preserve"> /  </v>
      </c>
      <c r="E44" s="4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x14ac:dyDescent="0.25">
      <c r="A45" s="3"/>
      <c r="B45" s="3"/>
      <c r="C45" s="3"/>
      <c r="D45" s="3"/>
      <c r="E45" s="25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x14ac:dyDescent="0.25">
      <c r="A46" s="3"/>
      <c r="B46" s="3"/>
      <c r="C46" s="3"/>
      <c r="D46" s="3"/>
      <c r="E46" s="25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x14ac:dyDescent="0.25">
      <c r="A47" s="3"/>
      <c r="B47" s="3"/>
      <c r="C47" s="3"/>
      <c r="D47" s="3"/>
      <c r="E47" s="25"/>
      <c r="F47" s="3"/>
      <c r="G47" s="352">
        <f>'Osnovni podatki'!D12</f>
        <v>0</v>
      </c>
      <c r="H47" s="352"/>
      <c r="I47" s="352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x14ac:dyDescent="0.25">
      <c r="A48" s="27" t="str">
        <f>CONCATENATE('Osnovni podatki'!D21,", ",TEXT(DatumPorocanja,"DD.MM.YYYY"))</f>
        <v>, 00.01.1900</v>
      </c>
      <c r="B48" s="3"/>
      <c r="C48" s="3"/>
      <c r="D48" s="3"/>
      <c r="E48" s="25"/>
      <c r="F48" s="3"/>
      <c r="G48" s="353" t="s">
        <v>83</v>
      </c>
      <c r="H48" s="353"/>
      <c r="I48" s="35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x14ac:dyDescent="0.25">
      <c r="A49" s="354"/>
      <c r="B49" s="354"/>
      <c r="C49" s="3"/>
      <c r="D49" s="3"/>
      <c r="E49" s="25"/>
      <c r="F49" s="3"/>
      <c r="G49" s="3"/>
      <c r="H49" s="3"/>
      <c r="I49" s="45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x14ac:dyDescent="0.25">
      <c r="A50" s="3"/>
      <c r="B50" s="3"/>
      <c r="C50" s="3"/>
      <c r="D50" s="3"/>
      <c r="E50" s="25"/>
      <c r="F50" s="3"/>
      <c r="G50" s="3"/>
      <c r="H50" s="3"/>
      <c r="I50" s="46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x14ac:dyDescent="0.25">
      <c r="A51" s="3"/>
      <c r="B51" s="3"/>
      <c r="C51" s="3"/>
      <c r="D51" s="3"/>
      <c r="E51" s="25"/>
      <c r="F51" s="3"/>
      <c r="G51" s="3"/>
      <c r="H51" s="3"/>
      <c r="I51" s="46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x14ac:dyDescent="0.25">
      <c r="A52" s="3"/>
      <c r="B52" s="3"/>
      <c r="C52" s="3"/>
      <c r="D52" s="3"/>
      <c r="E52" s="25"/>
      <c r="F52" s="3"/>
      <c r="G52" s="3"/>
      <c r="H52" s="3"/>
      <c r="I52" s="46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</sheetData>
  <sheetProtection password="CF7A" sheet="1" objects="1" scenarios="1"/>
  <mergeCells count="5">
    <mergeCell ref="A5:I5"/>
    <mergeCell ref="A6:I6"/>
    <mergeCell ref="G47:I47"/>
    <mergeCell ref="G48:I48"/>
    <mergeCell ref="A49:B49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&amp;L&amp;F&amp;R&amp;P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obavitelji">
    <pageSetUpPr fitToPage="1"/>
  </sheetPr>
  <dimension ref="A1:P31"/>
  <sheetViews>
    <sheetView showGridLines="0" showZeros="0" zoomScaleNormal="100" workbookViewId="0">
      <selection activeCell="A2" sqref="A2"/>
    </sheetView>
  </sheetViews>
  <sheetFormatPr defaultRowHeight="15" x14ac:dyDescent="0.25"/>
  <cols>
    <col min="1" max="1" width="5.7109375" customWidth="1"/>
    <col min="2" max="2" width="45.7109375" customWidth="1"/>
    <col min="3" max="5" width="21.7109375" customWidth="1"/>
    <col min="6" max="6" width="15.7109375" customWidth="1"/>
    <col min="7" max="7" width="2.7109375" customWidth="1"/>
    <col min="8" max="8" width="10.7109375" customWidth="1"/>
    <col min="9" max="9" width="11.42578125" bestFit="1" customWidth="1"/>
    <col min="10" max="16" width="11.42578125" customWidth="1"/>
  </cols>
  <sheetData>
    <row r="1" spans="1:16" x14ac:dyDescent="0.25">
      <c r="A1" s="32">
        <f>NazivPoslovnegaSubjekta</f>
        <v>0</v>
      </c>
      <c r="B1" s="161"/>
      <c r="C1" s="3"/>
      <c r="D1" s="3"/>
      <c r="E1" s="26"/>
      <c r="F1" s="26"/>
      <c r="G1" s="51"/>
      <c r="H1" s="51"/>
      <c r="I1" s="3"/>
      <c r="J1" s="3"/>
      <c r="K1" s="26"/>
      <c r="L1" s="26"/>
      <c r="M1" s="26"/>
      <c r="N1" s="26"/>
      <c r="O1" s="3"/>
      <c r="P1" s="3"/>
    </row>
    <row r="2" spans="1:16" ht="21" x14ac:dyDescent="0.35">
      <c r="A2" s="3"/>
      <c r="B2" s="3"/>
      <c r="C2" s="164" t="s">
        <v>631</v>
      </c>
      <c r="D2" s="3"/>
      <c r="E2" s="26"/>
      <c r="F2" s="166" t="s">
        <v>79</v>
      </c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x14ac:dyDescent="0.25">
      <c r="A3" s="3"/>
      <c r="B3" s="3"/>
      <c r="C3" s="64" t="str">
        <f>CONCATENATE("  za obdobje od   ",TEXT(ObdobjePorocanjaOd,"dd.mm.yyyy"),"  ","do ",TEXT(ObdobjePorocanjaDo,"dd.MM.yyyy"))</f>
        <v xml:space="preserve">  za obdobje od   00.01.1900  do 00.01.1900</v>
      </c>
      <c r="D3" s="64"/>
      <c r="E3" s="3"/>
      <c r="F3" s="68" t="s">
        <v>90</v>
      </c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5">
      <c r="A4" s="3"/>
      <c r="B4" s="3"/>
      <c r="C4" s="64"/>
      <c r="D4" s="6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25">
      <c r="A5" s="3"/>
      <c r="B5" s="31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5">
      <c r="A6" s="171" t="s">
        <v>512</v>
      </c>
      <c r="B6" s="171" t="s">
        <v>615</v>
      </c>
      <c r="C6" s="315" t="s">
        <v>6</v>
      </c>
      <c r="D6" s="315" t="s">
        <v>629</v>
      </c>
      <c r="E6" s="254" t="s">
        <v>630</v>
      </c>
      <c r="F6" s="254"/>
      <c r="G6" s="3"/>
      <c r="H6" s="161"/>
      <c r="I6" s="161"/>
      <c r="J6" s="161"/>
      <c r="K6" s="161"/>
      <c r="L6" s="161"/>
      <c r="M6" s="161"/>
      <c r="N6" s="161"/>
      <c r="O6" s="161"/>
      <c r="P6" s="161"/>
    </row>
    <row r="7" spans="1:16" x14ac:dyDescent="0.25">
      <c r="A7" s="213">
        <v>1</v>
      </c>
      <c r="B7" s="312"/>
      <c r="C7" s="215"/>
      <c r="D7" s="216"/>
      <c r="E7" s="283" t="str">
        <f>IF($D$18=0,"",$D7/$D$18)</f>
        <v/>
      </c>
      <c r="F7" s="316"/>
      <c r="G7" s="161"/>
      <c r="H7" s="3"/>
      <c r="I7" s="3"/>
      <c r="J7" s="3"/>
      <c r="K7" s="3"/>
      <c r="L7" s="3"/>
      <c r="M7" s="3"/>
      <c r="N7" s="3"/>
      <c r="O7" s="3"/>
      <c r="P7" s="3"/>
    </row>
    <row r="8" spans="1:16" x14ac:dyDescent="0.25">
      <c r="A8" s="221">
        <v>2</v>
      </c>
      <c r="B8" s="313"/>
      <c r="C8" s="223"/>
      <c r="D8" s="224"/>
      <c r="E8" s="284" t="str">
        <f t="shared" ref="E8:E17" si="0">IF($D$18=0,"",$D8/$D$18)</f>
        <v/>
      </c>
      <c r="F8" s="316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25">
      <c r="A9" s="221">
        <v>3</v>
      </c>
      <c r="B9" s="313"/>
      <c r="C9" s="223"/>
      <c r="D9" s="224"/>
      <c r="E9" s="284" t="str">
        <f t="shared" si="0"/>
        <v/>
      </c>
      <c r="F9" s="316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5">
      <c r="A10" s="221">
        <v>4</v>
      </c>
      <c r="B10" s="313"/>
      <c r="C10" s="223"/>
      <c r="D10" s="224"/>
      <c r="E10" s="284" t="str">
        <f t="shared" si="0"/>
        <v/>
      </c>
      <c r="F10" s="316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221">
        <v>5</v>
      </c>
      <c r="B11" s="313"/>
      <c r="C11" s="223"/>
      <c r="D11" s="224"/>
      <c r="E11" s="284" t="str">
        <f t="shared" si="0"/>
        <v/>
      </c>
      <c r="F11" s="316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25">
      <c r="A12" s="221">
        <v>6</v>
      </c>
      <c r="B12" s="313"/>
      <c r="C12" s="223"/>
      <c r="D12" s="224"/>
      <c r="E12" s="284" t="str">
        <f t="shared" si="0"/>
        <v/>
      </c>
      <c r="F12" s="316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25">
      <c r="A13" s="221">
        <v>7</v>
      </c>
      <c r="B13" s="313"/>
      <c r="C13" s="223"/>
      <c r="D13" s="224"/>
      <c r="E13" s="284" t="str">
        <f t="shared" si="0"/>
        <v/>
      </c>
      <c r="F13" s="316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25">
      <c r="A14" s="221">
        <v>8</v>
      </c>
      <c r="B14" s="313"/>
      <c r="C14" s="223"/>
      <c r="D14" s="224"/>
      <c r="E14" s="284" t="str">
        <f t="shared" si="0"/>
        <v/>
      </c>
      <c r="F14" s="316"/>
      <c r="G14" s="161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25">
      <c r="A15" s="221">
        <v>9</v>
      </c>
      <c r="B15" s="313"/>
      <c r="C15" s="223"/>
      <c r="D15" s="224"/>
      <c r="E15" s="284" t="str">
        <f t="shared" si="0"/>
        <v/>
      </c>
      <c r="F15" s="316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x14ac:dyDescent="0.25">
      <c r="A16" s="221">
        <v>10</v>
      </c>
      <c r="B16" s="313"/>
      <c r="C16" s="223"/>
      <c r="D16" s="224"/>
      <c r="E16" s="284" t="str">
        <f t="shared" si="0"/>
        <v/>
      </c>
      <c r="F16" s="316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x14ac:dyDescent="0.25">
      <c r="A17" s="221">
        <v>11</v>
      </c>
      <c r="B17" s="177" t="s">
        <v>520</v>
      </c>
      <c r="C17" s="230"/>
      <c r="D17" s="224"/>
      <c r="E17" s="284" t="str">
        <f t="shared" si="0"/>
        <v/>
      </c>
      <c r="F17" s="316"/>
      <c r="G17" s="3"/>
      <c r="H17" s="299"/>
      <c r="I17" s="3"/>
      <c r="J17" s="3"/>
      <c r="K17" s="3"/>
      <c r="L17" s="3"/>
      <c r="M17" s="3"/>
      <c r="N17" s="3"/>
      <c r="O17" s="3"/>
      <c r="P17" s="3"/>
    </row>
    <row r="18" spans="1:16" x14ac:dyDescent="0.25">
      <c r="A18" s="263"/>
      <c r="B18" s="272" t="s">
        <v>462</v>
      </c>
      <c r="C18" s="285"/>
      <c r="D18" s="265">
        <f>ROUND(SUM(D7:D17),2)</f>
        <v>0</v>
      </c>
      <c r="E18" s="286">
        <f>ROUND(SUM(E7:E17),2)</f>
        <v>0</v>
      </c>
      <c r="F18" s="294"/>
      <c r="G18" s="3"/>
      <c r="H18" s="187"/>
      <c r="I18" s="3"/>
      <c r="J18" s="3"/>
      <c r="K18" s="3"/>
      <c r="L18" s="3"/>
      <c r="M18" s="3"/>
      <c r="N18" s="3"/>
      <c r="O18" s="3"/>
      <c r="P18" s="3"/>
    </row>
    <row r="19" spans="1:16" x14ac:dyDescent="0.25">
      <c r="A19" s="168"/>
      <c r="B19" s="184"/>
      <c r="C19" s="53"/>
      <c r="D19" s="317"/>
      <c r="E19" s="294"/>
      <c r="F19" s="294"/>
      <c r="G19" s="3"/>
      <c r="H19" s="187"/>
      <c r="I19" s="3"/>
      <c r="J19" s="3"/>
      <c r="K19" s="3"/>
      <c r="L19" s="3"/>
      <c r="M19" s="3"/>
      <c r="N19" s="3"/>
      <c r="O19" s="3"/>
      <c r="P19" s="3"/>
    </row>
    <row r="20" spans="1:16" x14ac:dyDescent="0.25">
      <c r="A20" s="168"/>
      <c r="B20" s="184"/>
      <c r="C20" s="53"/>
      <c r="D20" s="317"/>
      <c r="E20" s="294"/>
      <c r="F20" s="294"/>
      <c r="G20" s="3"/>
      <c r="H20" s="187"/>
      <c r="I20" s="3"/>
      <c r="J20" s="3"/>
      <c r="K20" s="3"/>
      <c r="L20" s="3"/>
      <c r="M20" s="3"/>
      <c r="N20" s="3"/>
      <c r="O20" s="3"/>
      <c r="P20" s="3"/>
    </row>
    <row r="21" spans="1:16" x14ac:dyDescent="0.25">
      <c r="A21" s="3"/>
      <c r="B21" s="3"/>
      <c r="C21" s="3"/>
      <c r="D21" s="3"/>
      <c r="E21" s="3"/>
      <c r="F21" s="3"/>
      <c r="G21" s="3"/>
      <c r="H21" s="299"/>
      <c r="I21" s="3"/>
      <c r="J21" s="3"/>
      <c r="K21" s="3"/>
      <c r="L21" s="3"/>
      <c r="M21" s="3"/>
      <c r="N21" s="3"/>
      <c r="O21" s="3"/>
      <c r="P21" s="3"/>
    </row>
    <row r="22" spans="1:16" x14ac:dyDescent="0.25">
      <c r="A22" s="3"/>
      <c r="B22" s="32" t="s">
        <v>463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150" customHeight="1" x14ac:dyDescent="0.25">
      <c r="A23" s="249"/>
      <c r="B23" s="359"/>
      <c r="C23" s="359"/>
      <c r="D23" s="359"/>
      <c r="E23" s="359"/>
      <c r="F23" s="359"/>
      <c r="G23" s="3"/>
      <c r="H23" s="269"/>
      <c r="I23" s="269"/>
      <c r="J23" s="3"/>
      <c r="K23" s="3"/>
      <c r="L23" s="3"/>
      <c r="M23" s="3"/>
      <c r="N23" s="3"/>
      <c r="O23" s="3"/>
      <c r="P23" s="3"/>
    </row>
    <row r="24" spans="1:16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x14ac:dyDescent="0.25">
      <c r="A28" s="50"/>
      <c r="B28" s="50"/>
      <c r="C28" s="50"/>
      <c r="D28" s="50"/>
      <c r="E28" s="50"/>
      <c r="F28" s="50"/>
      <c r="G28" s="3"/>
      <c r="H28" s="3"/>
      <c r="I28" s="3"/>
      <c r="J28" s="3"/>
      <c r="K28" s="3"/>
      <c r="L28" s="3"/>
      <c r="M28" s="3"/>
      <c r="N28" s="50"/>
      <c r="O28" s="50"/>
      <c r="P28" s="50"/>
    </row>
    <row r="29" spans="1:16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</sheetData>
  <sheetProtection password="CF7A" sheet="1" objects="1" scenarios="1"/>
  <mergeCells count="1">
    <mergeCell ref="B23:F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Footer>&amp;L&amp;F&amp;C&amp;A&amp;R&amp;P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S">
    <pageSetUpPr fitToPage="1"/>
  </sheetPr>
  <dimension ref="A1:M178"/>
  <sheetViews>
    <sheetView showGridLines="0" showZeros="0" zoomScaleNormal="100" zoomScaleSheetLayoutView="75" workbookViewId="0">
      <pane ySplit="8" topLeftCell="A9" activePane="bottomLeft" state="frozen"/>
      <selection activeCell="D1" sqref="D1"/>
      <selection pane="bottomLeft" activeCell="A2" sqref="A2"/>
    </sheetView>
  </sheetViews>
  <sheetFormatPr defaultRowHeight="15" x14ac:dyDescent="0.25"/>
  <cols>
    <col min="1" max="1" width="3" customWidth="1"/>
    <col min="2" max="2" width="2.7109375" customWidth="1"/>
    <col min="3" max="3" width="6.28515625" customWidth="1"/>
    <col min="4" max="4" width="3.7109375" customWidth="1"/>
    <col min="5" max="5" width="45.7109375" customWidth="1"/>
    <col min="6" max="6" width="6.7109375" style="57" customWidth="1"/>
    <col min="7" max="8" width="15.7109375" customWidth="1"/>
    <col min="9" max="9" width="8.7109375" customWidth="1"/>
    <col min="10" max="10" width="2.7109375" customWidth="1"/>
    <col min="11" max="12" width="16.42578125" customWidth="1"/>
    <col min="13" max="13" width="2.42578125" customWidth="1"/>
  </cols>
  <sheetData>
    <row r="1" spans="1:13" x14ac:dyDescent="0.25">
      <c r="A1" s="3"/>
      <c r="B1" s="3"/>
      <c r="C1" s="32">
        <f>NazivPoslovnegaSubjekta</f>
        <v>0</v>
      </c>
      <c r="D1" s="47"/>
      <c r="E1" s="48"/>
      <c r="F1" s="49"/>
      <c r="G1" s="50"/>
      <c r="H1" s="50"/>
      <c r="I1" s="50"/>
      <c r="J1" s="51"/>
      <c r="K1" s="52" t="s">
        <v>84</v>
      </c>
      <c r="L1" s="53"/>
      <c r="M1" s="54"/>
    </row>
    <row r="2" spans="1:13" x14ac:dyDescent="0.25">
      <c r="A2" s="3"/>
      <c r="B2" s="3"/>
      <c r="C2" s="56"/>
      <c r="D2" s="47"/>
      <c r="E2" s="48"/>
      <c r="G2" s="50"/>
      <c r="H2" s="50"/>
      <c r="I2" s="50"/>
      <c r="J2" s="3"/>
      <c r="K2" s="58" t="s">
        <v>85</v>
      </c>
      <c r="L2" s="59" t="s">
        <v>86</v>
      </c>
      <c r="M2" s="60"/>
    </row>
    <row r="3" spans="1:13" ht="18.75" x14ac:dyDescent="0.3">
      <c r="A3" s="3"/>
      <c r="B3" s="3"/>
      <c r="C3" s="355" t="s">
        <v>87</v>
      </c>
      <c r="D3" s="355"/>
      <c r="E3" s="355"/>
      <c r="F3" s="355"/>
      <c r="G3" s="355"/>
      <c r="H3" s="355"/>
      <c r="I3" s="355"/>
      <c r="J3" s="3"/>
      <c r="K3" s="62">
        <f>$G$9</f>
        <v>0</v>
      </c>
      <c r="L3" s="62">
        <f>$H$9</f>
        <v>0</v>
      </c>
      <c r="M3" s="63" t="s">
        <v>88</v>
      </c>
    </row>
    <row r="4" spans="1:13" x14ac:dyDescent="0.25">
      <c r="A4" s="3"/>
      <c r="B4" s="3"/>
      <c r="C4" s="356" t="str">
        <f>CONCATENATE("  na dan  ",TEXT(ObdobjePorocanjaDo,"dd.MM.yyyy"))</f>
        <v xml:space="preserve">  na dan  00.01.1900</v>
      </c>
      <c r="D4" s="356"/>
      <c r="E4" s="356"/>
      <c r="F4" s="356"/>
      <c r="G4" s="356"/>
      <c r="H4" s="356"/>
      <c r="I4" s="356"/>
      <c r="J4" s="3"/>
      <c r="K4" s="65">
        <f>$G$65</f>
        <v>0</v>
      </c>
      <c r="L4" s="65">
        <f>$H$65</f>
        <v>0</v>
      </c>
      <c r="M4" s="63" t="s">
        <v>89</v>
      </c>
    </row>
    <row r="5" spans="1:13" x14ac:dyDescent="0.25">
      <c r="A5" s="3"/>
      <c r="B5" s="3"/>
      <c r="C5" s="64"/>
      <c r="D5" s="64"/>
      <c r="E5" s="64"/>
      <c r="F5" s="64"/>
      <c r="G5" s="64"/>
      <c r="H5" s="64"/>
      <c r="I5" s="64"/>
      <c r="J5" s="3"/>
      <c r="K5" s="66">
        <f>K3-K4</f>
        <v>0</v>
      </c>
      <c r="L5" s="66">
        <f>L3-L4</f>
        <v>0</v>
      </c>
      <c r="M5" s="67" t="str">
        <f>IF(K5+L5&lt;&gt;0,"Napaka: aktiva mora biti enaka pasivi!","")</f>
        <v/>
      </c>
    </row>
    <row r="6" spans="1:13" x14ac:dyDescent="0.25">
      <c r="A6" s="3"/>
      <c r="B6" s="3"/>
      <c r="C6" s="56"/>
      <c r="D6" s="47"/>
      <c r="E6" s="48"/>
      <c r="G6" s="68"/>
      <c r="H6" s="50"/>
      <c r="I6" s="68" t="s">
        <v>90</v>
      </c>
      <c r="J6" s="3"/>
      <c r="K6" s="69" t="s">
        <v>91</v>
      </c>
      <c r="L6" s="70"/>
      <c r="M6" s="71"/>
    </row>
    <row r="7" spans="1:13" x14ac:dyDescent="0.25">
      <c r="A7" s="357" t="s">
        <v>92</v>
      </c>
      <c r="B7" s="358"/>
      <c r="C7" s="72" t="s">
        <v>93</v>
      </c>
      <c r="D7" s="73" t="s">
        <v>3</v>
      </c>
      <c r="E7" s="74" t="s">
        <v>94</v>
      </c>
      <c r="F7" s="75" t="s">
        <v>95</v>
      </c>
      <c r="G7" s="76" t="s">
        <v>85</v>
      </c>
      <c r="H7" s="76" t="s">
        <v>86</v>
      </c>
      <c r="I7" s="77" t="s">
        <v>96</v>
      </c>
      <c r="J7" s="50"/>
      <c r="K7" s="58" t="s">
        <v>85</v>
      </c>
      <c r="L7" s="59" t="s">
        <v>86</v>
      </c>
      <c r="M7" s="71"/>
    </row>
    <row r="8" spans="1:13" x14ac:dyDescent="0.25">
      <c r="A8" s="78"/>
      <c r="B8" s="79"/>
      <c r="C8" s="80">
        <v>1</v>
      </c>
      <c r="D8" s="80"/>
      <c r="E8" s="81">
        <v>2</v>
      </c>
      <c r="F8" s="82">
        <v>3</v>
      </c>
      <c r="G8" s="80">
        <v>4</v>
      </c>
      <c r="H8" s="80">
        <v>5</v>
      </c>
      <c r="I8" s="83">
        <v>6</v>
      </c>
      <c r="J8" s="3"/>
      <c r="K8" s="322"/>
      <c r="L8" s="323"/>
      <c r="M8" s="71"/>
    </row>
    <row r="9" spans="1:13" x14ac:dyDescent="0.25">
      <c r="A9" s="84" t="s">
        <v>97</v>
      </c>
      <c r="B9" s="84" t="s">
        <v>98</v>
      </c>
      <c r="C9" s="85"/>
      <c r="D9" s="86"/>
      <c r="E9" s="87" t="s">
        <v>99</v>
      </c>
      <c r="F9" s="88" t="s">
        <v>100</v>
      </c>
      <c r="G9" s="89">
        <f>ROUND(G10+G40+G61,2)</f>
        <v>0</v>
      </c>
      <c r="H9" s="89">
        <f>ROUND(H10+H40+H61,2)</f>
        <v>0</v>
      </c>
      <c r="I9" s="90" t="str">
        <f>IF(BS!$G9=0,"",BS!$H9/BS!$G9)</f>
        <v/>
      </c>
      <c r="J9" s="3"/>
      <c r="K9" s="91"/>
      <c r="L9" s="91"/>
      <c r="M9" s="71"/>
    </row>
    <row r="10" spans="1:13" ht="25.5" x14ac:dyDescent="0.25">
      <c r="A10" s="92" t="s">
        <v>97</v>
      </c>
      <c r="B10" s="92" t="s">
        <v>98</v>
      </c>
      <c r="C10" s="93"/>
      <c r="D10" s="94" t="s">
        <v>101</v>
      </c>
      <c r="E10" s="95" t="s">
        <v>102</v>
      </c>
      <c r="F10" s="96" t="s">
        <v>103</v>
      </c>
      <c r="G10" s="97">
        <f>ROUND(G11+G18+G26+G27+G35+G39,2)</f>
        <v>0</v>
      </c>
      <c r="H10" s="97">
        <f>ROUND(H11+H18+H26+H27+H35+H39,2)</f>
        <v>0</v>
      </c>
      <c r="I10" s="98" t="str">
        <f>IF(BS!$G10=0,"",BS!$H10/BS!$G10)</f>
        <v/>
      </c>
      <c r="J10" s="3"/>
      <c r="K10" s="91"/>
      <c r="L10" s="91"/>
      <c r="M10" s="71"/>
    </row>
    <row r="11" spans="1:13" ht="25.5" x14ac:dyDescent="0.25">
      <c r="A11" s="92" t="s">
        <v>97</v>
      </c>
      <c r="B11" s="92" t="s">
        <v>98</v>
      </c>
      <c r="C11" s="93"/>
      <c r="D11" s="94" t="s">
        <v>104</v>
      </c>
      <c r="E11" s="95" t="s">
        <v>105</v>
      </c>
      <c r="F11" s="99" t="s">
        <v>33</v>
      </c>
      <c r="G11" s="97">
        <f>ROUND(G12+G17,2)</f>
        <v>0</v>
      </c>
      <c r="H11" s="97">
        <f>ROUND(H12+H17,2)</f>
        <v>0</v>
      </c>
      <c r="I11" s="98" t="str">
        <f>IF(BS!$G11=0,"",BS!$H11/BS!$G11)</f>
        <v/>
      </c>
      <c r="J11" s="3"/>
      <c r="K11" s="100" t="str">
        <f>IF(G11-'003 Neopred.OS'!$F$13=0,"V redu","Napaka")</f>
        <v>V redu</v>
      </c>
      <c r="L11" s="100" t="str">
        <f>IF(H11-'003 Neopred.OS'!$C$13=0,"V redu","Napaka")</f>
        <v>V redu</v>
      </c>
      <c r="M11" s="71"/>
    </row>
    <row r="12" spans="1:13" x14ac:dyDescent="0.25">
      <c r="A12" s="92" t="s">
        <v>97</v>
      </c>
      <c r="B12" s="92" t="s">
        <v>98</v>
      </c>
      <c r="C12" s="93"/>
      <c r="D12" s="101" t="s">
        <v>106</v>
      </c>
      <c r="E12" s="102" t="s">
        <v>107</v>
      </c>
      <c r="F12" s="96" t="s">
        <v>108</v>
      </c>
      <c r="G12" s="97">
        <f>ROUND(G13+G14+G15+G16,2)</f>
        <v>0</v>
      </c>
      <c r="H12" s="97">
        <f>ROUND(H13+H14+H15+H16,2)</f>
        <v>0</v>
      </c>
      <c r="I12" s="98" t="str">
        <f>IF(BS!$G12=0,"",BS!$H12/BS!$G12)</f>
        <v/>
      </c>
      <c r="J12" s="3"/>
      <c r="K12" s="91"/>
      <c r="L12" s="91"/>
      <c r="M12" s="71"/>
    </row>
    <row r="13" spans="1:13" x14ac:dyDescent="0.25">
      <c r="A13" s="92" t="s">
        <v>97</v>
      </c>
      <c r="B13" s="92" t="s">
        <v>98</v>
      </c>
      <c r="C13" s="93" t="s">
        <v>109</v>
      </c>
      <c r="D13" s="101" t="s">
        <v>110</v>
      </c>
      <c r="E13" s="102" t="s">
        <v>111</v>
      </c>
      <c r="F13" s="96" t="s">
        <v>112</v>
      </c>
      <c r="G13" s="103"/>
      <c r="H13" s="103"/>
      <c r="I13" s="98" t="str">
        <f>IF(BS!$G13=0,"",BS!$H13/BS!$G13)</f>
        <v/>
      </c>
      <c r="J13" s="3"/>
      <c r="K13" s="91"/>
      <c r="L13" s="91"/>
      <c r="M13" s="71"/>
    </row>
    <row r="14" spans="1:13" x14ac:dyDescent="0.25">
      <c r="A14" s="92" t="s">
        <v>97</v>
      </c>
      <c r="B14" s="92" t="s">
        <v>98</v>
      </c>
      <c r="C14" s="93" t="s">
        <v>109</v>
      </c>
      <c r="D14" s="101" t="s">
        <v>113</v>
      </c>
      <c r="E14" s="102" t="s">
        <v>114</v>
      </c>
      <c r="F14" s="96" t="s">
        <v>115</v>
      </c>
      <c r="G14" s="103"/>
      <c r="H14" s="103"/>
      <c r="I14" s="98" t="str">
        <f>IF(BS!$G14=0,"",BS!$H14/BS!$G14)</f>
        <v/>
      </c>
      <c r="J14" s="3"/>
      <c r="K14" s="91"/>
      <c r="L14" s="91"/>
      <c r="M14" s="71"/>
    </row>
    <row r="15" spans="1:13" x14ac:dyDescent="0.25">
      <c r="A15" s="92" t="s">
        <v>97</v>
      </c>
      <c r="B15" s="92" t="s">
        <v>98</v>
      </c>
      <c r="C15" s="93" t="s">
        <v>109</v>
      </c>
      <c r="D15" s="101" t="s">
        <v>116</v>
      </c>
      <c r="E15" s="102" t="s">
        <v>117</v>
      </c>
      <c r="F15" s="96" t="s">
        <v>118</v>
      </c>
      <c r="G15" s="103"/>
      <c r="H15" s="103"/>
      <c r="I15" s="98" t="str">
        <f>IF(BS!$G15=0,"",BS!$H15/BS!$G15)</f>
        <v/>
      </c>
      <c r="J15" s="3"/>
      <c r="K15" s="91"/>
      <c r="L15" s="91"/>
      <c r="M15" s="71"/>
    </row>
    <row r="16" spans="1:13" ht="16.5" x14ac:dyDescent="0.25">
      <c r="A16" s="92" t="s">
        <v>97</v>
      </c>
      <c r="B16" s="92" t="s">
        <v>98</v>
      </c>
      <c r="C16" s="93" t="s">
        <v>119</v>
      </c>
      <c r="D16" s="101" t="s">
        <v>120</v>
      </c>
      <c r="E16" s="102" t="s">
        <v>121</v>
      </c>
      <c r="F16" s="96" t="s">
        <v>122</v>
      </c>
      <c r="G16" s="103"/>
      <c r="H16" s="103"/>
      <c r="I16" s="98" t="str">
        <f>IF(BS!$G16=0,"",BS!$H16/BS!$G16)</f>
        <v/>
      </c>
      <c r="J16" s="3"/>
      <c r="K16" s="91"/>
      <c r="L16" s="91"/>
      <c r="M16" s="71"/>
    </row>
    <row r="17" spans="1:13" x14ac:dyDescent="0.25">
      <c r="A17" s="92" t="s">
        <v>97</v>
      </c>
      <c r="B17" s="92" t="s">
        <v>98</v>
      </c>
      <c r="C17" s="93" t="s">
        <v>109</v>
      </c>
      <c r="D17" s="101" t="s">
        <v>123</v>
      </c>
      <c r="E17" s="102" t="s">
        <v>124</v>
      </c>
      <c r="F17" s="96" t="s">
        <v>125</v>
      </c>
      <c r="G17" s="103"/>
      <c r="H17" s="103"/>
      <c r="I17" s="98" t="str">
        <f>IF(BS!$G17=0,"",BS!$H17/BS!$G17)</f>
        <v/>
      </c>
      <c r="J17" s="3"/>
      <c r="K17" s="91"/>
      <c r="L17" s="91"/>
      <c r="M17" s="71"/>
    </row>
    <row r="18" spans="1:13" ht="25.5" x14ac:dyDescent="0.25">
      <c r="A18" s="92" t="s">
        <v>97</v>
      </c>
      <c r="B18" s="92" t="s">
        <v>98</v>
      </c>
      <c r="C18" s="93"/>
      <c r="D18" s="94" t="s">
        <v>126</v>
      </c>
      <c r="E18" s="95" t="s">
        <v>127</v>
      </c>
      <c r="F18" s="99" t="s">
        <v>35</v>
      </c>
      <c r="G18" s="97">
        <f>ROUND(G19+G20+G21+G22+G23+G24+G25,2)</f>
        <v>0</v>
      </c>
      <c r="H18" s="97">
        <f>ROUND(H19+H20+H21+H22+H23+H24+H25,2)</f>
        <v>0</v>
      </c>
      <c r="I18" s="98" t="str">
        <f>IF(BS!$G18=0,"",BS!$H18/BS!$G18)</f>
        <v/>
      </c>
      <c r="J18" s="3"/>
      <c r="K18" s="100" t="str">
        <f>IF(G18-'010 Opred.OS'!$F$20=0,"V redu","Napaka")</f>
        <v>V redu</v>
      </c>
      <c r="L18" s="100" t="str">
        <f>IF(H18-'010 Opred.OS'!$C$20=0,"V redu","Napaka")</f>
        <v>V redu</v>
      </c>
      <c r="M18" s="71"/>
    </row>
    <row r="19" spans="1:13" ht="16.5" x14ac:dyDescent="0.25">
      <c r="A19" s="92" t="s">
        <v>97</v>
      </c>
      <c r="B19" s="92" t="s">
        <v>98</v>
      </c>
      <c r="C19" s="93" t="s">
        <v>128</v>
      </c>
      <c r="D19" s="101" t="s">
        <v>106</v>
      </c>
      <c r="E19" s="104" t="s">
        <v>129</v>
      </c>
      <c r="F19" s="96" t="s">
        <v>130</v>
      </c>
      <c r="G19" s="103"/>
      <c r="H19" s="103"/>
      <c r="I19" s="98" t="str">
        <f>IF(BS!$G19=0,"",BS!$H19/BS!$G19)</f>
        <v/>
      </c>
      <c r="J19" s="3"/>
      <c r="K19" s="91"/>
      <c r="L19" s="91"/>
      <c r="M19" s="71"/>
    </row>
    <row r="20" spans="1:13" ht="16.5" x14ac:dyDescent="0.25">
      <c r="A20" s="92" t="s">
        <v>97</v>
      </c>
      <c r="B20" s="92" t="s">
        <v>98</v>
      </c>
      <c r="C20" s="93" t="s">
        <v>131</v>
      </c>
      <c r="D20" s="101" t="s">
        <v>123</v>
      </c>
      <c r="E20" s="102" t="s">
        <v>132</v>
      </c>
      <c r="F20" s="96" t="s">
        <v>133</v>
      </c>
      <c r="G20" s="103"/>
      <c r="H20" s="103"/>
      <c r="I20" s="98" t="str">
        <f>IF(BS!$G20=0,"",BS!$H20/BS!$G20)</f>
        <v/>
      </c>
      <c r="J20" s="3"/>
      <c r="K20" s="91"/>
      <c r="L20" s="91"/>
      <c r="M20" s="71"/>
    </row>
    <row r="21" spans="1:13" ht="16.5" x14ac:dyDescent="0.25">
      <c r="A21" s="92" t="s">
        <v>97</v>
      </c>
      <c r="B21" s="92" t="s">
        <v>98</v>
      </c>
      <c r="C21" s="93" t="s">
        <v>134</v>
      </c>
      <c r="D21" s="101" t="s">
        <v>135</v>
      </c>
      <c r="E21" s="102" t="s">
        <v>136</v>
      </c>
      <c r="F21" s="96" t="s">
        <v>137</v>
      </c>
      <c r="G21" s="103"/>
      <c r="H21" s="103"/>
      <c r="I21" s="98" t="str">
        <f>IF(BS!$G21=0,"",BS!$H21/BS!$G21)</f>
        <v/>
      </c>
      <c r="J21" s="3"/>
      <c r="K21" s="91"/>
      <c r="L21" s="91"/>
      <c r="M21" s="71"/>
    </row>
    <row r="22" spans="1:13" ht="25.5" x14ac:dyDescent="0.25">
      <c r="A22" s="92" t="s">
        <v>97</v>
      </c>
      <c r="B22" s="92" t="s">
        <v>98</v>
      </c>
      <c r="C22" s="93" t="s">
        <v>134</v>
      </c>
      <c r="D22" s="101" t="s">
        <v>138</v>
      </c>
      <c r="E22" s="102" t="s">
        <v>139</v>
      </c>
      <c r="F22" s="96" t="s">
        <v>140</v>
      </c>
      <c r="G22" s="103"/>
      <c r="H22" s="103"/>
      <c r="I22" s="98" t="str">
        <f>IF(BS!$G22=0,"",BS!$H22/BS!$G22)</f>
        <v/>
      </c>
      <c r="J22" s="3"/>
      <c r="K22" s="91"/>
      <c r="L22" s="91"/>
      <c r="M22" s="71"/>
    </row>
    <row r="23" spans="1:13" ht="16.5" x14ac:dyDescent="0.25">
      <c r="A23" s="92" t="s">
        <v>97</v>
      </c>
      <c r="B23" s="92" t="s">
        <v>98</v>
      </c>
      <c r="C23" s="93" t="s">
        <v>134</v>
      </c>
      <c r="D23" s="101" t="s">
        <v>141</v>
      </c>
      <c r="E23" s="102" t="s">
        <v>142</v>
      </c>
      <c r="F23" s="96" t="s">
        <v>143</v>
      </c>
      <c r="G23" s="103"/>
      <c r="H23" s="103"/>
      <c r="I23" s="98" t="str">
        <f>IF(BS!$G23=0,"",BS!$H23/BS!$G23)</f>
        <v/>
      </c>
      <c r="J23" s="3"/>
      <c r="K23" s="91"/>
      <c r="L23" s="91"/>
      <c r="M23" s="71"/>
    </row>
    <row r="24" spans="1:13" ht="16.5" x14ac:dyDescent="0.25">
      <c r="A24" s="92" t="s">
        <v>97</v>
      </c>
      <c r="B24" s="92" t="s">
        <v>98</v>
      </c>
      <c r="C24" s="93" t="s">
        <v>144</v>
      </c>
      <c r="D24" s="101" t="s">
        <v>145</v>
      </c>
      <c r="E24" s="102" t="s">
        <v>146</v>
      </c>
      <c r="F24" s="96" t="s">
        <v>147</v>
      </c>
      <c r="G24" s="103"/>
      <c r="H24" s="103"/>
      <c r="I24" s="98" t="str">
        <f>IF(BS!$G24=0,"",BS!$H24/BS!$G24)</f>
        <v/>
      </c>
      <c r="J24" s="3"/>
      <c r="K24" s="91"/>
      <c r="L24" s="91"/>
      <c r="M24" s="71"/>
    </row>
    <row r="25" spans="1:13" ht="25.5" x14ac:dyDescent="0.25">
      <c r="A25" s="92" t="s">
        <v>97</v>
      </c>
      <c r="B25" s="92" t="s">
        <v>98</v>
      </c>
      <c r="C25" s="93" t="s">
        <v>148</v>
      </c>
      <c r="D25" s="101" t="s">
        <v>149</v>
      </c>
      <c r="E25" s="102" t="s">
        <v>150</v>
      </c>
      <c r="F25" s="96" t="s">
        <v>151</v>
      </c>
      <c r="G25" s="103"/>
      <c r="H25" s="103"/>
      <c r="I25" s="98" t="str">
        <f>IF(BS!$G25=0,"",BS!$H25/BS!$G25)</f>
        <v/>
      </c>
      <c r="J25" s="3"/>
      <c r="K25" s="91"/>
      <c r="L25" s="91"/>
      <c r="M25" s="71"/>
    </row>
    <row r="26" spans="1:13" x14ac:dyDescent="0.25">
      <c r="A26" s="92" t="s">
        <v>97</v>
      </c>
      <c r="B26" s="92" t="s">
        <v>98</v>
      </c>
      <c r="C26" s="93" t="s">
        <v>152</v>
      </c>
      <c r="D26" s="94" t="s">
        <v>153</v>
      </c>
      <c r="E26" s="95" t="s">
        <v>38</v>
      </c>
      <c r="F26" s="99" t="s">
        <v>37</v>
      </c>
      <c r="G26" s="103"/>
      <c r="H26" s="103"/>
      <c r="I26" s="98" t="str">
        <f>IF(BS!$G26=0,"",BS!$H26/BS!$G26)</f>
        <v/>
      </c>
      <c r="J26" s="3"/>
      <c r="K26" s="100" t="str">
        <f>IF(G26-'018 Nalož.neprem.'!$F$11=0,"V redu","Napaka")</f>
        <v>V redu</v>
      </c>
      <c r="L26" s="100" t="str">
        <f>IF(H26-'018 Nalož.neprem.'!$C$11=0,"V redu","Napaka")</f>
        <v>V redu</v>
      </c>
      <c r="M26" s="71"/>
    </row>
    <row r="27" spans="1:13" x14ac:dyDescent="0.25">
      <c r="A27" s="92" t="s">
        <v>97</v>
      </c>
      <c r="B27" s="92" t="s">
        <v>98</v>
      </c>
      <c r="C27" s="93"/>
      <c r="D27" s="94" t="s">
        <v>154</v>
      </c>
      <c r="E27" s="95" t="s">
        <v>155</v>
      </c>
      <c r="F27" s="96" t="s">
        <v>156</v>
      </c>
      <c r="G27" s="97">
        <f>ROUND(G28+G32,2)</f>
        <v>0</v>
      </c>
      <c r="H27" s="97">
        <f>ROUND(H28+H32,2)</f>
        <v>0</v>
      </c>
      <c r="I27" s="98" t="str">
        <f>IF(BS!$G27=0,"",BS!$H27/BS!$G27)</f>
        <v/>
      </c>
      <c r="J27" s="3"/>
      <c r="K27" s="91"/>
      <c r="L27" s="91"/>
      <c r="M27" s="71"/>
    </row>
    <row r="28" spans="1:13" ht="25.5" x14ac:dyDescent="0.25">
      <c r="A28" s="92" t="s">
        <v>97</v>
      </c>
      <c r="B28" s="92" t="s">
        <v>98</v>
      </c>
      <c r="C28" s="93"/>
      <c r="D28" s="101" t="s">
        <v>106</v>
      </c>
      <c r="E28" s="102" t="s">
        <v>157</v>
      </c>
      <c r="F28" s="99" t="s">
        <v>39</v>
      </c>
      <c r="G28" s="97">
        <f>ROUND(G29+G30+G31,2)</f>
        <v>0</v>
      </c>
      <c r="H28" s="97">
        <f>ROUND(H29+H30+H31,2)</f>
        <v>0</v>
      </c>
      <c r="I28" s="98" t="str">
        <f>IF(BS!$G28=0,"",BS!$H28/BS!$G28)</f>
        <v/>
      </c>
      <c r="J28" s="3"/>
      <c r="K28" s="100" t="str">
        <f>IF(G28-'020 Dolg.fin.naložbe'!$F$11=0,"V redu","Napaka")</f>
        <v>V redu</v>
      </c>
      <c r="L28" s="100" t="str">
        <f>IF(H28-'020 Dolg.fin.naložbe'!$C$11=0,"V redu","Napaka")</f>
        <v>V redu</v>
      </c>
      <c r="M28" s="71"/>
    </row>
    <row r="29" spans="1:13" x14ac:dyDescent="0.25">
      <c r="A29" s="92" t="s">
        <v>97</v>
      </c>
      <c r="B29" s="92" t="s">
        <v>98</v>
      </c>
      <c r="C29" s="93" t="s">
        <v>158</v>
      </c>
      <c r="D29" s="101" t="s">
        <v>110</v>
      </c>
      <c r="E29" s="102" t="s">
        <v>159</v>
      </c>
      <c r="F29" s="96" t="s">
        <v>160</v>
      </c>
      <c r="G29" s="103"/>
      <c r="H29" s="103"/>
      <c r="I29" s="98" t="str">
        <f>IF(BS!$G29=0,"",BS!$H29/BS!$G29)</f>
        <v/>
      </c>
      <c r="J29" s="3"/>
      <c r="K29" s="91"/>
      <c r="L29" s="91"/>
      <c r="M29" s="71"/>
    </row>
    <row r="30" spans="1:13" x14ac:dyDescent="0.25">
      <c r="A30" s="92" t="s">
        <v>97</v>
      </c>
      <c r="B30" s="92" t="s">
        <v>98</v>
      </c>
      <c r="C30" s="93" t="s">
        <v>158</v>
      </c>
      <c r="D30" s="101" t="s">
        <v>113</v>
      </c>
      <c r="E30" s="102" t="s">
        <v>161</v>
      </c>
      <c r="F30" s="96" t="s">
        <v>162</v>
      </c>
      <c r="G30" s="103"/>
      <c r="H30" s="103"/>
      <c r="I30" s="98" t="str">
        <f>IF(BS!$G30=0,"",BS!$H30/BS!$G30)</f>
        <v/>
      </c>
      <c r="J30" s="3"/>
      <c r="K30" s="91"/>
      <c r="L30" s="91"/>
      <c r="M30" s="71"/>
    </row>
    <row r="31" spans="1:13" x14ac:dyDescent="0.25">
      <c r="A31" s="92" t="s">
        <v>97</v>
      </c>
      <c r="B31" s="92" t="s">
        <v>98</v>
      </c>
      <c r="C31" s="93" t="s">
        <v>158</v>
      </c>
      <c r="D31" s="101" t="s">
        <v>116</v>
      </c>
      <c r="E31" s="102" t="s">
        <v>163</v>
      </c>
      <c r="F31" s="96" t="s">
        <v>164</v>
      </c>
      <c r="G31" s="103"/>
      <c r="H31" s="103"/>
      <c r="I31" s="98" t="str">
        <f>IF(BS!$G31=0,"",BS!$H31/BS!$G31)</f>
        <v/>
      </c>
      <c r="J31" s="3"/>
      <c r="K31" s="91"/>
      <c r="L31" s="91"/>
      <c r="M31" s="71"/>
    </row>
    <row r="32" spans="1:13" x14ac:dyDescent="0.25">
      <c r="A32" s="92" t="s">
        <v>97</v>
      </c>
      <c r="B32" s="92" t="s">
        <v>98</v>
      </c>
      <c r="C32" s="93"/>
      <c r="D32" s="101" t="s">
        <v>123</v>
      </c>
      <c r="E32" s="102" t="s">
        <v>165</v>
      </c>
      <c r="F32" s="99" t="s">
        <v>41</v>
      </c>
      <c r="G32" s="97">
        <f>ROUND(G33+G34,2)</f>
        <v>0</v>
      </c>
      <c r="H32" s="97">
        <f>ROUND(H33+H34,2)</f>
        <v>0</v>
      </c>
      <c r="I32" s="98" t="str">
        <f>IF(BS!$G32=0,"",BS!$H32/BS!$G32)</f>
        <v/>
      </c>
      <c r="J32" s="3"/>
      <c r="K32" s="100" t="str">
        <f>IF(G32-'024 Dolg.posojila'!$G$19=0,"V redu","Napaka")</f>
        <v>V redu</v>
      </c>
      <c r="L32" s="100" t="str">
        <f>IF(H32-'024 Dolg.posojila'!$D$19=0,"V redu","Napaka")</f>
        <v>V redu</v>
      </c>
      <c r="M32" s="71"/>
    </row>
    <row r="33" spans="1:13" x14ac:dyDescent="0.25">
      <c r="A33" s="92" t="s">
        <v>97</v>
      </c>
      <c r="B33" s="92" t="s">
        <v>98</v>
      </c>
      <c r="C33" s="93" t="s">
        <v>166</v>
      </c>
      <c r="D33" s="101" t="s">
        <v>110</v>
      </c>
      <c r="E33" s="102" t="s">
        <v>167</v>
      </c>
      <c r="F33" s="96" t="s">
        <v>168</v>
      </c>
      <c r="G33" s="103"/>
      <c r="H33" s="103"/>
      <c r="I33" s="98" t="str">
        <f>IF(BS!$G33=0,"",BS!$H33/BS!$G33)</f>
        <v/>
      </c>
      <c r="J33" s="3"/>
      <c r="K33" s="91"/>
      <c r="L33" s="91"/>
      <c r="M33" s="71"/>
    </row>
    <row r="34" spans="1:13" x14ac:dyDescent="0.25">
      <c r="A34" s="92" t="s">
        <v>97</v>
      </c>
      <c r="B34" s="92" t="s">
        <v>98</v>
      </c>
      <c r="C34" s="93" t="s">
        <v>166</v>
      </c>
      <c r="D34" s="101" t="s">
        <v>113</v>
      </c>
      <c r="E34" s="102" t="s">
        <v>169</v>
      </c>
      <c r="F34" s="96" t="s">
        <v>170</v>
      </c>
      <c r="G34" s="103"/>
      <c r="H34" s="103"/>
      <c r="I34" s="98" t="str">
        <f>IF(BS!$G34=0,"",BS!$H34/BS!$G34)</f>
        <v/>
      </c>
      <c r="J34" s="3"/>
      <c r="K34" s="91"/>
      <c r="L34" s="91"/>
      <c r="M34" s="71"/>
    </row>
    <row r="35" spans="1:13" ht="25.5" x14ac:dyDescent="0.25">
      <c r="A35" s="92" t="s">
        <v>97</v>
      </c>
      <c r="B35" s="92" t="s">
        <v>98</v>
      </c>
      <c r="C35" s="93"/>
      <c r="D35" s="94" t="s">
        <v>171</v>
      </c>
      <c r="E35" s="95" t="s">
        <v>172</v>
      </c>
      <c r="F35" s="99" t="s">
        <v>43</v>
      </c>
      <c r="G35" s="97">
        <f>ROUND(G36+G37+G38,2)</f>
        <v>0</v>
      </c>
      <c r="H35" s="97">
        <f>ROUND(H36+H37+H38,2)</f>
        <v>0</v>
      </c>
      <c r="I35" s="98" t="str">
        <f>IF(BS!$G35=0,"",BS!$H35/BS!$G35)</f>
        <v/>
      </c>
      <c r="J35" s="3"/>
      <c r="K35" s="100" t="str">
        <f>IF(G35-'027 Dolg.posl.ter.'!$F$19=0,"V redu","Napaka")</f>
        <v>V redu</v>
      </c>
      <c r="L35" s="91"/>
      <c r="M35" s="71"/>
    </row>
    <row r="36" spans="1:13" x14ac:dyDescent="0.25">
      <c r="A36" s="92" t="s">
        <v>97</v>
      </c>
      <c r="B36" s="92" t="s">
        <v>98</v>
      </c>
      <c r="C36" s="93" t="s">
        <v>173</v>
      </c>
      <c r="D36" s="101" t="s">
        <v>106</v>
      </c>
      <c r="E36" s="104" t="s">
        <v>174</v>
      </c>
      <c r="F36" s="96" t="s">
        <v>175</v>
      </c>
      <c r="G36" s="103"/>
      <c r="H36" s="103"/>
      <c r="I36" s="98" t="str">
        <f>IF(BS!$G36=0,"",BS!$H36/BS!$G36)</f>
        <v/>
      </c>
      <c r="J36" s="3"/>
      <c r="K36" s="91"/>
      <c r="L36" s="91"/>
      <c r="M36" s="71"/>
    </row>
    <row r="37" spans="1:13" x14ac:dyDescent="0.25">
      <c r="A37" s="92" t="s">
        <v>97</v>
      </c>
      <c r="B37" s="92" t="s">
        <v>98</v>
      </c>
      <c r="C37" s="93" t="s">
        <v>173</v>
      </c>
      <c r="D37" s="101" t="s">
        <v>123</v>
      </c>
      <c r="E37" s="102" t="s">
        <v>176</v>
      </c>
      <c r="F37" s="96" t="s">
        <v>177</v>
      </c>
      <c r="G37" s="103"/>
      <c r="H37" s="103"/>
      <c r="I37" s="98" t="str">
        <f>IF(BS!$G37=0,"",BS!$H37/BS!$G37)</f>
        <v/>
      </c>
      <c r="J37" s="3"/>
      <c r="K37" s="91"/>
      <c r="L37" s="91"/>
      <c r="M37" s="71"/>
    </row>
    <row r="38" spans="1:13" x14ac:dyDescent="0.25">
      <c r="A38" s="92" t="s">
        <v>97</v>
      </c>
      <c r="B38" s="92" t="s">
        <v>98</v>
      </c>
      <c r="C38" s="93" t="s">
        <v>173</v>
      </c>
      <c r="D38" s="101" t="s">
        <v>135</v>
      </c>
      <c r="E38" s="102" t="s">
        <v>178</v>
      </c>
      <c r="F38" s="96" t="s">
        <v>179</v>
      </c>
      <c r="G38" s="103"/>
      <c r="H38" s="103"/>
      <c r="I38" s="98" t="str">
        <f>IF(BS!$G38=0,"",BS!$H38/BS!$G38)</f>
        <v/>
      </c>
      <c r="J38" s="3"/>
      <c r="K38" s="91"/>
      <c r="L38" s="91"/>
      <c r="M38" s="71"/>
    </row>
    <row r="39" spans="1:13" x14ac:dyDescent="0.25">
      <c r="A39" s="92" t="s">
        <v>97</v>
      </c>
      <c r="B39" s="92" t="s">
        <v>98</v>
      </c>
      <c r="C39" s="93" t="s">
        <v>180</v>
      </c>
      <c r="D39" s="94" t="s">
        <v>181</v>
      </c>
      <c r="E39" s="95" t="s">
        <v>182</v>
      </c>
      <c r="F39" s="96" t="s">
        <v>183</v>
      </c>
      <c r="G39" s="103"/>
      <c r="H39" s="103"/>
      <c r="I39" s="98" t="str">
        <f>IF(BS!$G39=0,"",BS!$H39/BS!$G39)</f>
        <v/>
      </c>
      <c r="J39" s="3"/>
      <c r="K39" s="91"/>
      <c r="L39" s="91"/>
      <c r="M39" s="71"/>
    </row>
    <row r="40" spans="1:13" x14ac:dyDescent="0.25">
      <c r="A40" s="92" t="s">
        <v>97</v>
      </c>
      <c r="B40" s="92" t="s">
        <v>98</v>
      </c>
      <c r="C40" s="93"/>
      <c r="D40" s="94" t="s">
        <v>184</v>
      </c>
      <c r="E40" s="95" t="s">
        <v>185</v>
      </c>
      <c r="F40" s="96" t="s">
        <v>186</v>
      </c>
      <c r="G40" s="97">
        <f>ROUND(G41+G42+G48+G56+G60,2)</f>
        <v>0</v>
      </c>
      <c r="H40" s="97">
        <f>ROUND(H41+H42+H48+H56+H60,2)</f>
        <v>0</v>
      </c>
      <c r="I40" s="98" t="str">
        <f>IF(BS!$G40=0,"",BS!$H40/BS!$G40)</f>
        <v/>
      </c>
      <c r="J40" s="3"/>
      <c r="K40" s="91"/>
      <c r="L40" s="91"/>
      <c r="M40" s="71"/>
    </row>
    <row r="41" spans="1:13" x14ac:dyDescent="0.25">
      <c r="A41" s="92" t="s">
        <v>97</v>
      </c>
      <c r="B41" s="92" t="s">
        <v>98</v>
      </c>
      <c r="C41" s="93">
        <v>67</v>
      </c>
      <c r="D41" s="94" t="s">
        <v>104</v>
      </c>
      <c r="E41" s="95" t="s">
        <v>187</v>
      </c>
      <c r="F41" s="96" t="s">
        <v>188</v>
      </c>
      <c r="G41" s="103"/>
      <c r="H41" s="103"/>
      <c r="I41" s="98" t="str">
        <f>IF(BS!$G41=0,"",BS!$H41/BS!$G41)</f>
        <v/>
      </c>
      <c r="J41" s="3"/>
      <c r="K41" s="91"/>
      <c r="L41" s="91"/>
      <c r="M41" s="71"/>
    </row>
    <row r="42" spans="1:13" x14ac:dyDescent="0.25">
      <c r="A42" s="92" t="s">
        <v>97</v>
      </c>
      <c r="B42" s="92" t="s">
        <v>98</v>
      </c>
      <c r="C42" s="93"/>
      <c r="D42" s="94" t="s">
        <v>126</v>
      </c>
      <c r="E42" s="95" t="s">
        <v>189</v>
      </c>
      <c r="F42" s="99" t="s">
        <v>45</v>
      </c>
      <c r="G42" s="97">
        <f>ROUND(G43+G44+G45+G46+G47,2)</f>
        <v>0</v>
      </c>
      <c r="H42" s="97">
        <f>ROUND(H43+H44+H45+H46+H47,2)</f>
        <v>0</v>
      </c>
      <c r="I42" s="98" t="str">
        <f>IF(BS!$G42=0,"",BS!$H42/BS!$G42)</f>
        <v/>
      </c>
      <c r="J42" s="3"/>
      <c r="K42" s="100" t="str">
        <f>IF(G42-'034 Zaloge'!$F$13=0,"V redu","Napaka")</f>
        <v>V redu</v>
      </c>
      <c r="L42" s="100" t="str">
        <f>IF(H42-'034 Zaloge'!$C$13=0,"V redu","Napaka")</f>
        <v>V redu</v>
      </c>
      <c r="M42" s="71"/>
    </row>
    <row r="43" spans="1:13" x14ac:dyDescent="0.25">
      <c r="A43" s="92" t="s">
        <v>97</v>
      </c>
      <c r="B43" s="92" t="s">
        <v>98</v>
      </c>
      <c r="C43" s="93" t="s">
        <v>190</v>
      </c>
      <c r="D43" s="101" t="s">
        <v>106</v>
      </c>
      <c r="E43" s="104" t="s">
        <v>191</v>
      </c>
      <c r="F43" s="96" t="s">
        <v>192</v>
      </c>
      <c r="G43" s="103"/>
      <c r="H43" s="103"/>
      <c r="I43" s="98" t="str">
        <f>IF(BS!$G43=0,"",BS!$H43/BS!$G43)</f>
        <v/>
      </c>
      <c r="J43" s="3"/>
      <c r="K43" s="91"/>
      <c r="L43" s="91"/>
      <c r="M43" s="71"/>
    </row>
    <row r="44" spans="1:13" x14ac:dyDescent="0.25">
      <c r="A44" s="92" t="s">
        <v>97</v>
      </c>
      <c r="B44" s="92" t="s">
        <v>98</v>
      </c>
      <c r="C44" s="93">
        <v>60</v>
      </c>
      <c r="D44" s="101" t="s">
        <v>123</v>
      </c>
      <c r="E44" s="102" t="s">
        <v>193</v>
      </c>
      <c r="F44" s="96" t="s">
        <v>194</v>
      </c>
      <c r="G44" s="103"/>
      <c r="H44" s="103"/>
      <c r="I44" s="98" t="str">
        <f>IF(BS!$G44=0,"",BS!$H44/BS!$G44)</f>
        <v/>
      </c>
      <c r="J44" s="3"/>
      <c r="K44" s="91"/>
      <c r="L44" s="91"/>
      <c r="M44" s="71"/>
    </row>
    <row r="45" spans="1:13" x14ac:dyDescent="0.25">
      <c r="A45" s="92" t="s">
        <v>97</v>
      </c>
      <c r="B45" s="92" t="s">
        <v>98</v>
      </c>
      <c r="C45" s="93" t="s">
        <v>195</v>
      </c>
      <c r="D45" s="101" t="s">
        <v>135</v>
      </c>
      <c r="E45" s="102" t="s">
        <v>196</v>
      </c>
      <c r="F45" s="96" t="s">
        <v>197</v>
      </c>
      <c r="G45" s="103"/>
      <c r="H45" s="103"/>
      <c r="I45" s="98" t="str">
        <f>IF(BS!$G45=0,"",BS!$H45/BS!$G45)</f>
        <v/>
      </c>
      <c r="J45" s="3"/>
      <c r="K45" s="91"/>
      <c r="L45" s="91"/>
      <c r="M45" s="71"/>
    </row>
    <row r="46" spans="1:13" x14ac:dyDescent="0.25">
      <c r="A46" s="92" t="s">
        <v>97</v>
      </c>
      <c r="B46" s="92" t="s">
        <v>98</v>
      </c>
      <c r="C46" s="93" t="s">
        <v>198</v>
      </c>
      <c r="D46" s="101" t="s">
        <v>138</v>
      </c>
      <c r="E46" s="102" t="s">
        <v>199</v>
      </c>
      <c r="F46" s="96" t="s">
        <v>200</v>
      </c>
      <c r="G46" s="103"/>
      <c r="H46" s="103"/>
      <c r="I46" s="98" t="str">
        <f>IF(BS!$G46=0,"",BS!$H46/BS!$G46)</f>
        <v/>
      </c>
      <c r="J46" s="3"/>
      <c r="K46" s="91"/>
      <c r="L46" s="91"/>
      <c r="M46" s="71"/>
    </row>
    <row r="47" spans="1:13" x14ac:dyDescent="0.25">
      <c r="A47" s="92" t="s">
        <v>97</v>
      </c>
      <c r="B47" s="92" t="s">
        <v>98</v>
      </c>
      <c r="C47" s="93" t="s">
        <v>201</v>
      </c>
      <c r="D47" s="101" t="s">
        <v>141</v>
      </c>
      <c r="E47" s="102" t="s">
        <v>202</v>
      </c>
      <c r="F47" s="96" t="s">
        <v>203</v>
      </c>
      <c r="G47" s="103"/>
      <c r="H47" s="103"/>
      <c r="I47" s="98" t="str">
        <f>IF(BS!$G47=0,"",BS!$H47/BS!$G47)</f>
        <v/>
      </c>
      <c r="J47" s="3"/>
      <c r="K47" s="91"/>
      <c r="L47" s="91"/>
      <c r="M47" s="71"/>
    </row>
    <row r="48" spans="1:13" x14ac:dyDescent="0.25">
      <c r="A48" s="92" t="s">
        <v>97</v>
      </c>
      <c r="B48" s="92" t="s">
        <v>98</v>
      </c>
      <c r="C48" s="93"/>
      <c r="D48" s="94" t="s">
        <v>153</v>
      </c>
      <c r="E48" s="95" t="s">
        <v>204</v>
      </c>
      <c r="F48" s="96" t="s">
        <v>205</v>
      </c>
      <c r="G48" s="97">
        <f>ROUND(G49+G53,2)</f>
        <v>0</v>
      </c>
      <c r="H48" s="97">
        <f>ROUND(H49+H53,2)</f>
        <v>0</v>
      </c>
      <c r="I48" s="98" t="str">
        <f>IF(BS!$G48=0,"",BS!$H48/BS!$G48)</f>
        <v/>
      </c>
      <c r="J48" s="3"/>
      <c r="K48" s="91"/>
      <c r="L48" s="91"/>
      <c r="M48" s="71"/>
    </row>
    <row r="49" spans="1:13" ht="25.5" x14ac:dyDescent="0.25">
      <c r="A49" s="92" t="s">
        <v>97</v>
      </c>
      <c r="B49" s="92" t="s">
        <v>98</v>
      </c>
      <c r="C49" s="93"/>
      <c r="D49" s="101" t="s">
        <v>106</v>
      </c>
      <c r="E49" s="102" t="s">
        <v>206</v>
      </c>
      <c r="F49" s="99" t="s">
        <v>47</v>
      </c>
      <c r="G49" s="97">
        <f>ROUND(G50+G51+G52,2)</f>
        <v>0</v>
      </c>
      <c r="H49" s="97">
        <f>ROUND(H50+H51+H52,2)</f>
        <v>0</v>
      </c>
      <c r="I49" s="98" t="str">
        <f>IF(BS!$G49=0,"",BS!$H49/BS!$G49)</f>
        <v/>
      </c>
      <c r="J49" s="3"/>
      <c r="K49" s="100" t="str">
        <f>IF(G49-'041 Krat.fin.naložbe'!$F$14=0,"V redu","Napaka")</f>
        <v>V redu</v>
      </c>
      <c r="L49" s="100" t="str">
        <f>IF(H49-'041 Krat.fin.naložbe'!$C$14=0,"V redu","Napaka")</f>
        <v>V redu</v>
      </c>
      <c r="M49" s="71"/>
    </row>
    <row r="50" spans="1:13" x14ac:dyDescent="0.25">
      <c r="A50" s="92" t="s">
        <v>97</v>
      </c>
      <c r="B50" s="92" t="s">
        <v>98</v>
      </c>
      <c r="C50" s="93" t="s">
        <v>207</v>
      </c>
      <c r="D50" s="101" t="s">
        <v>110</v>
      </c>
      <c r="E50" s="102" t="s">
        <v>208</v>
      </c>
      <c r="F50" s="96" t="s">
        <v>209</v>
      </c>
      <c r="G50" s="103"/>
      <c r="H50" s="103"/>
      <c r="I50" s="98" t="str">
        <f>IF(BS!$G50=0,"",BS!$H50/BS!$G50)</f>
        <v/>
      </c>
      <c r="J50" s="3"/>
      <c r="K50" s="91"/>
      <c r="L50" s="91"/>
      <c r="M50" s="71"/>
    </row>
    <row r="51" spans="1:13" x14ac:dyDescent="0.25">
      <c r="A51" s="92" t="s">
        <v>97</v>
      </c>
      <c r="B51" s="92" t="s">
        <v>98</v>
      </c>
      <c r="C51" s="93" t="s">
        <v>207</v>
      </c>
      <c r="D51" s="101" t="s">
        <v>113</v>
      </c>
      <c r="E51" s="102" t="s">
        <v>161</v>
      </c>
      <c r="F51" s="96" t="s">
        <v>210</v>
      </c>
      <c r="G51" s="103"/>
      <c r="H51" s="103"/>
      <c r="I51" s="98" t="str">
        <f>IF(BS!$G51=0,"",BS!$H51/BS!$G51)</f>
        <v/>
      </c>
      <c r="J51" s="3"/>
      <c r="K51" s="91"/>
      <c r="L51" s="91"/>
      <c r="M51" s="71"/>
    </row>
    <row r="52" spans="1:13" x14ac:dyDescent="0.25">
      <c r="A52" s="92" t="s">
        <v>97</v>
      </c>
      <c r="B52" s="92" t="s">
        <v>98</v>
      </c>
      <c r="C52" s="93" t="s">
        <v>207</v>
      </c>
      <c r="D52" s="101" t="s">
        <v>116</v>
      </c>
      <c r="E52" s="102" t="s">
        <v>211</v>
      </c>
      <c r="F52" s="96" t="s">
        <v>212</v>
      </c>
      <c r="G52" s="103"/>
      <c r="H52" s="103"/>
      <c r="I52" s="98" t="str">
        <f>IF(BS!$G52=0,"",BS!$H52/BS!$G52)</f>
        <v/>
      </c>
      <c r="J52" s="3"/>
      <c r="K52" s="91"/>
      <c r="L52" s="91"/>
      <c r="M52" s="71"/>
    </row>
    <row r="53" spans="1:13" x14ac:dyDescent="0.25">
      <c r="A53" s="92" t="s">
        <v>97</v>
      </c>
      <c r="B53" s="92" t="s">
        <v>98</v>
      </c>
      <c r="C53" s="93"/>
      <c r="D53" s="101" t="s">
        <v>123</v>
      </c>
      <c r="E53" s="102" t="s">
        <v>213</v>
      </c>
      <c r="F53" s="99" t="s">
        <v>49</v>
      </c>
      <c r="G53" s="97">
        <f>ROUND(G54+G55,2)</f>
        <v>0</v>
      </c>
      <c r="H53" s="97">
        <f>ROUND(H54+H55,2)</f>
        <v>0</v>
      </c>
      <c r="I53" s="98" t="str">
        <f>IF(BS!$G53=0,"",BS!$H53/BS!$G53)</f>
        <v/>
      </c>
      <c r="J53" s="3"/>
      <c r="K53" s="100" t="str">
        <f>IF(G53-'045 Krat.posojila'!$G$19=0,"V redu","Napaka")</f>
        <v>V redu</v>
      </c>
      <c r="L53" s="100" t="str">
        <f>IF(H53-'045 Krat.posojila'!$D$19=0,"V redu","Napaka")</f>
        <v>V redu</v>
      </c>
      <c r="M53" s="71"/>
    </row>
    <row r="54" spans="1:13" ht="16.5" x14ac:dyDescent="0.25">
      <c r="A54" s="92" t="s">
        <v>97</v>
      </c>
      <c r="B54" s="92" t="s">
        <v>98</v>
      </c>
      <c r="C54" s="93" t="s">
        <v>214</v>
      </c>
      <c r="D54" s="101" t="s">
        <v>110</v>
      </c>
      <c r="E54" s="102" t="s">
        <v>215</v>
      </c>
      <c r="F54" s="96" t="s">
        <v>216</v>
      </c>
      <c r="G54" s="103"/>
      <c r="H54" s="103"/>
      <c r="I54" s="98" t="str">
        <f>IF(BS!$G54=0,"",BS!$H54/BS!$G54)</f>
        <v/>
      </c>
      <c r="J54" s="3"/>
      <c r="K54" s="91"/>
      <c r="L54" s="91"/>
      <c r="M54" s="71"/>
    </row>
    <row r="55" spans="1:13" ht="16.5" x14ac:dyDescent="0.25">
      <c r="A55" s="92" t="s">
        <v>97</v>
      </c>
      <c r="B55" s="92" t="s">
        <v>98</v>
      </c>
      <c r="C55" s="93" t="s">
        <v>214</v>
      </c>
      <c r="D55" s="101" t="s">
        <v>113</v>
      </c>
      <c r="E55" s="102" t="s">
        <v>217</v>
      </c>
      <c r="F55" s="96" t="s">
        <v>218</v>
      </c>
      <c r="G55" s="103"/>
      <c r="H55" s="103"/>
      <c r="I55" s="98" t="str">
        <f>IF(BS!$G55=0,"",BS!$H55/BS!$G55)</f>
        <v/>
      </c>
      <c r="J55" s="3"/>
      <c r="K55" s="91"/>
      <c r="L55" s="91"/>
      <c r="M55" s="71"/>
    </row>
    <row r="56" spans="1:13" ht="25.5" x14ac:dyDescent="0.25">
      <c r="A56" s="92" t="s">
        <v>97</v>
      </c>
      <c r="B56" s="92" t="s">
        <v>98</v>
      </c>
      <c r="C56" s="93"/>
      <c r="D56" s="94" t="s">
        <v>154</v>
      </c>
      <c r="E56" s="95" t="s">
        <v>219</v>
      </c>
      <c r="F56" s="96" t="s">
        <v>220</v>
      </c>
      <c r="G56" s="97">
        <f>ROUND(G57+G58+G59,2)</f>
        <v>0</v>
      </c>
      <c r="H56" s="97">
        <f>ROUND(H57+H58+H59,2)</f>
        <v>0</v>
      </c>
      <c r="I56" s="98" t="str">
        <f>IF(BS!$G56=0,"",BS!$H56/BS!$G56)</f>
        <v/>
      </c>
      <c r="J56" s="3"/>
      <c r="K56" s="91"/>
      <c r="L56" s="91"/>
      <c r="M56" s="71"/>
    </row>
    <row r="57" spans="1:13" ht="24.75" x14ac:dyDescent="0.25">
      <c r="A57" s="92" t="s">
        <v>97</v>
      </c>
      <c r="B57" s="92" t="s">
        <v>98</v>
      </c>
      <c r="C57" s="93" t="s">
        <v>221</v>
      </c>
      <c r="D57" s="101" t="s">
        <v>106</v>
      </c>
      <c r="E57" s="104" t="s">
        <v>222</v>
      </c>
      <c r="F57" s="99" t="s">
        <v>51</v>
      </c>
      <c r="G57" s="103"/>
      <c r="H57" s="103"/>
      <c r="I57" s="98" t="str">
        <f>IF(BS!$G57=0,"",BS!$H57/BS!$G57)</f>
        <v/>
      </c>
      <c r="J57" s="3"/>
      <c r="K57" s="100" t="str">
        <f>IF(G57-'049 Krat.ter.druzbe.v.sk.'!$F$19=0,"V redu","Napaka")</f>
        <v>V redu</v>
      </c>
      <c r="L57" s="91"/>
      <c r="M57" s="71"/>
    </row>
    <row r="58" spans="1:13" ht="24.75" x14ac:dyDescent="0.25">
      <c r="A58" s="92" t="s">
        <v>97</v>
      </c>
      <c r="B58" s="92" t="s">
        <v>98</v>
      </c>
      <c r="C58" s="93" t="s">
        <v>221</v>
      </c>
      <c r="D58" s="101" t="s">
        <v>123</v>
      </c>
      <c r="E58" s="102" t="s">
        <v>223</v>
      </c>
      <c r="F58" s="99" t="s">
        <v>53</v>
      </c>
      <c r="G58" s="103"/>
      <c r="H58" s="103"/>
      <c r="I58" s="98" t="str">
        <f>IF(BS!$G58=0,"",BS!$H58/BS!$G58)</f>
        <v/>
      </c>
      <c r="J58" s="3"/>
      <c r="K58" s="100" t="str">
        <f>IF(G58-'050 Krat.ter.kupci'!$F$19=0,"V redu","Napaka")</f>
        <v>V redu</v>
      </c>
      <c r="L58" s="91"/>
      <c r="M58" s="71"/>
    </row>
    <row r="59" spans="1:13" ht="24.75" x14ac:dyDescent="0.25">
      <c r="A59" s="92" t="s">
        <v>97</v>
      </c>
      <c r="B59" s="92" t="s">
        <v>98</v>
      </c>
      <c r="C59" s="93" t="s">
        <v>224</v>
      </c>
      <c r="D59" s="101" t="s">
        <v>135</v>
      </c>
      <c r="E59" s="102" t="s">
        <v>225</v>
      </c>
      <c r="F59" s="99" t="s">
        <v>55</v>
      </c>
      <c r="G59" s="103"/>
      <c r="H59" s="103"/>
      <c r="I59" s="98" t="str">
        <f>IF(BS!$G59=0,"",BS!$H59/BS!$G59)</f>
        <v/>
      </c>
      <c r="J59" s="3"/>
      <c r="K59" s="100" t="str">
        <f>IF(G59-'051 Krat.ter.drugi'!$F$11=0,"V redu","Napaka")</f>
        <v>V redu</v>
      </c>
      <c r="L59" s="100" t="str">
        <f>IF(H59-'051 Krat.ter.drugi'!$C$11=0,"V redu","Napaka")</f>
        <v>V redu</v>
      </c>
      <c r="M59" s="71"/>
    </row>
    <row r="60" spans="1:13" x14ac:dyDescent="0.25">
      <c r="A60" s="92" t="s">
        <v>97</v>
      </c>
      <c r="B60" s="92" t="s">
        <v>98</v>
      </c>
      <c r="C60" s="93" t="s">
        <v>226</v>
      </c>
      <c r="D60" s="94" t="s">
        <v>171</v>
      </c>
      <c r="E60" s="95" t="s">
        <v>227</v>
      </c>
      <c r="F60" s="96" t="s">
        <v>228</v>
      </c>
      <c r="G60" s="103"/>
      <c r="H60" s="103"/>
      <c r="I60" s="98" t="str">
        <f>IF(BS!$G60=0,"",BS!$H60/BS!$G60)</f>
        <v/>
      </c>
      <c r="J60" s="3"/>
      <c r="K60" s="105"/>
      <c r="L60" s="105"/>
      <c r="M60" s="71"/>
    </row>
    <row r="61" spans="1:13" x14ac:dyDescent="0.25">
      <c r="A61" s="92" t="s">
        <v>97</v>
      </c>
      <c r="B61" s="92" t="s">
        <v>98</v>
      </c>
      <c r="C61" s="93">
        <v>19</v>
      </c>
      <c r="D61" s="94" t="s">
        <v>229</v>
      </c>
      <c r="E61" s="95" t="s">
        <v>230</v>
      </c>
      <c r="F61" s="99" t="s">
        <v>57</v>
      </c>
      <c r="G61" s="103"/>
      <c r="H61" s="103"/>
      <c r="I61" s="98" t="str">
        <f>IF(BS!$G61=0,"",BS!$H61/BS!$G61)</f>
        <v/>
      </c>
      <c r="J61" s="3"/>
      <c r="K61" s="100" t="str">
        <f>IF(G61-'053 Krat.AČR'!$F$13=0,"V redu","Napaka")</f>
        <v>V redu</v>
      </c>
      <c r="L61" s="100" t="str">
        <f>IF(H61-'053 Krat.AČR'!$C$13=0,"V redu","Napaka")</f>
        <v>V redu</v>
      </c>
      <c r="M61" s="71"/>
    </row>
    <row r="62" spans="1:13" x14ac:dyDescent="0.25">
      <c r="A62" s="106" t="s">
        <v>97</v>
      </c>
      <c r="B62" s="106" t="s">
        <v>98</v>
      </c>
      <c r="C62" s="93" t="s">
        <v>231</v>
      </c>
      <c r="D62" s="94"/>
      <c r="E62" s="95" t="s">
        <v>232</v>
      </c>
      <c r="F62" s="99" t="s">
        <v>233</v>
      </c>
      <c r="G62" s="103"/>
      <c r="H62" s="103"/>
      <c r="I62" s="98" t="str">
        <f>IF(BS!$G62=0,"",BS!$H62/BS!$G62)</f>
        <v/>
      </c>
      <c r="J62" s="3"/>
      <c r="K62" s="100" t="str">
        <f>IF(G62-'054 Zabil.sreds.'!$F$13=0,"V redu","Napaka")</f>
        <v>V redu</v>
      </c>
      <c r="L62" s="100" t="str">
        <f>IF(H62-'054 Zabil.sreds.'!$C$13=0,"V redu","Napaka")</f>
        <v>V redu</v>
      </c>
      <c r="M62" s="71"/>
    </row>
    <row r="63" spans="1:13" x14ac:dyDescent="0.25">
      <c r="A63" s="107"/>
      <c r="B63" s="108"/>
      <c r="C63" s="109"/>
      <c r="D63" s="110"/>
      <c r="E63" s="111"/>
      <c r="F63" s="112"/>
      <c r="G63" s="113"/>
      <c r="H63" s="113"/>
      <c r="I63" s="114"/>
      <c r="J63" s="3"/>
      <c r="K63" s="91"/>
      <c r="L63" s="91"/>
      <c r="M63" s="91"/>
    </row>
    <row r="64" spans="1:13" x14ac:dyDescent="0.25">
      <c r="A64" s="115"/>
      <c r="B64" s="116"/>
      <c r="C64" s="115"/>
      <c r="D64" s="117"/>
      <c r="E64" s="118"/>
      <c r="F64" s="119"/>
      <c r="G64" s="120"/>
      <c r="H64" s="120"/>
      <c r="I64" s="121"/>
      <c r="J64" s="3"/>
      <c r="K64" s="91"/>
      <c r="L64" s="91"/>
      <c r="M64" s="91"/>
    </row>
    <row r="65" spans="1:13" ht="25.5" x14ac:dyDescent="0.25">
      <c r="A65" s="92" t="s">
        <v>97</v>
      </c>
      <c r="B65" s="92" t="s">
        <v>98</v>
      </c>
      <c r="C65" s="85"/>
      <c r="D65" s="122"/>
      <c r="E65" s="87" t="s">
        <v>234</v>
      </c>
      <c r="F65" s="88" t="s">
        <v>235</v>
      </c>
      <c r="G65" s="89">
        <f>ROUND(G66+G85+G88+G98+G108,2)</f>
        <v>0</v>
      </c>
      <c r="H65" s="89">
        <f>ROUND(H66+H85+H88+H98+H108,2)</f>
        <v>0</v>
      </c>
      <c r="I65" s="90" t="str">
        <f>IF(BS!$G65=0,"",BS!$H65/BS!$G65)</f>
        <v/>
      </c>
      <c r="J65" s="3"/>
      <c r="K65" s="91"/>
      <c r="L65" s="91"/>
      <c r="M65" s="71"/>
    </row>
    <row r="66" spans="1:13" ht="51" x14ac:dyDescent="0.25">
      <c r="A66" s="92" t="s">
        <v>97</v>
      </c>
      <c r="B66" s="92" t="s">
        <v>98</v>
      </c>
      <c r="C66" s="93"/>
      <c r="D66" s="94" t="s">
        <v>101</v>
      </c>
      <c r="E66" s="95" t="s">
        <v>236</v>
      </c>
      <c r="F66" s="99" t="s">
        <v>59</v>
      </c>
      <c r="G66" s="97">
        <f>ROUND(G67+G70+G71+G72+G73+G79+G80+G81-G82+G83-G84,2)</f>
        <v>0</v>
      </c>
      <c r="H66" s="97">
        <f>ROUND(H67+H70+H71+H72+H73+H79+H80+H81-H82+H83-H84,2)</f>
        <v>0</v>
      </c>
      <c r="I66" s="98" t="str">
        <f>IF(BS!$G66=0,"",BS!$H66/BS!$G66)</f>
        <v/>
      </c>
      <c r="J66" s="3"/>
      <c r="K66" s="100" t="str">
        <f>IF(G66-'056 Kapital'!$F$20=0,"V redu","Napaka")</f>
        <v>V redu</v>
      </c>
      <c r="L66" s="100" t="str">
        <f>IF(H66-'056 Kapital'!$C$20=0,"V redu","Napaka")</f>
        <v>V redu</v>
      </c>
      <c r="M66" s="71"/>
    </row>
    <row r="67" spans="1:13" x14ac:dyDescent="0.25">
      <c r="A67" s="92" t="s">
        <v>97</v>
      </c>
      <c r="B67" s="92" t="s">
        <v>98</v>
      </c>
      <c r="C67" s="93"/>
      <c r="D67" s="94" t="s">
        <v>104</v>
      </c>
      <c r="E67" s="95" t="s">
        <v>237</v>
      </c>
      <c r="F67" s="96" t="s">
        <v>238</v>
      </c>
      <c r="G67" s="97">
        <f>ROUND(G68+G69,2)</f>
        <v>0</v>
      </c>
      <c r="H67" s="97">
        <f>ROUND(H68+H69,2)</f>
        <v>0</v>
      </c>
      <c r="I67" s="98" t="str">
        <f>IF(BS!$G67=0,"",BS!$H67/BS!$G67)</f>
        <v/>
      </c>
      <c r="J67" s="3"/>
      <c r="K67" s="91"/>
      <c r="L67" s="91"/>
      <c r="M67" s="71"/>
    </row>
    <row r="68" spans="1:13" ht="25.5" x14ac:dyDescent="0.25">
      <c r="A68" s="92" t="s">
        <v>97</v>
      </c>
      <c r="B68" s="92" t="s">
        <v>98</v>
      </c>
      <c r="C68" s="93" t="s">
        <v>239</v>
      </c>
      <c r="D68" s="101" t="s">
        <v>106</v>
      </c>
      <c r="E68" s="102" t="s">
        <v>240</v>
      </c>
      <c r="F68" s="96" t="s">
        <v>241</v>
      </c>
      <c r="G68" s="103"/>
      <c r="H68" s="103"/>
      <c r="I68" s="98" t="str">
        <f>IF(BS!$G68=0,"",BS!$H68/BS!$G68)</f>
        <v/>
      </c>
      <c r="J68" s="3"/>
      <c r="K68" s="91"/>
      <c r="L68" s="91"/>
      <c r="M68" s="71"/>
    </row>
    <row r="69" spans="1:13" x14ac:dyDescent="0.25">
      <c r="A69" s="92" t="s">
        <v>97</v>
      </c>
      <c r="B69" s="92" t="s">
        <v>98</v>
      </c>
      <c r="C69" s="93" t="s">
        <v>239</v>
      </c>
      <c r="D69" s="101" t="s">
        <v>123</v>
      </c>
      <c r="E69" s="102" t="s">
        <v>242</v>
      </c>
      <c r="F69" s="96" t="s">
        <v>243</v>
      </c>
      <c r="G69" s="103"/>
      <c r="H69" s="103"/>
      <c r="I69" s="98" t="str">
        <f>IF(BS!$G69=0,"",BS!$H69/BS!$G69)</f>
        <v/>
      </c>
      <c r="J69" s="3"/>
      <c r="K69" s="91"/>
      <c r="L69" s="91"/>
      <c r="M69" s="71"/>
    </row>
    <row r="70" spans="1:13" x14ac:dyDescent="0.25">
      <c r="A70" s="92" t="s">
        <v>97</v>
      </c>
      <c r="B70" s="92"/>
      <c r="C70" s="93">
        <v>91</v>
      </c>
      <c r="D70" s="94" t="s">
        <v>126</v>
      </c>
      <c r="E70" s="95" t="s">
        <v>244</v>
      </c>
      <c r="F70" s="96" t="s">
        <v>245</v>
      </c>
      <c r="G70" s="103"/>
      <c r="H70" s="103"/>
      <c r="I70" s="98" t="str">
        <f>IF(BS!$G70=0,"",BS!$H70/BS!$G70)</f>
        <v/>
      </c>
      <c r="J70" s="3"/>
      <c r="K70" s="91"/>
      <c r="L70" s="91"/>
      <c r="M70" s="71"/>
    </row>
    <row r="71" spans="1:13" ht="25.5" x14ac:dyDescent="0.25">
      <c r="A71" s="92"/>
      <c r="B71" s="92" t="s">
        <v>98</v>
      </c>
      <c r="C71" s="123" t="s">
        <v>246</v>
      </c>
      <c r="D71" s="124" t="s">
        <v>126</v>
      </c>
      <c r="E71" s="125" t="s">
        <v>247</v>
      </c>
      <c r="F71" s="96" t="s">
        <v>248</v>
      </c>
      <c r="G71" s="103"/>
      <c r="H71" s="103"/>
      <c r="I71" s="98" t="str">
        <f>IF(BS!$G71=0,"",BS!$H71/BS!$G71)</f>
        <v/>
      </c>
      <c r="J71" s="3"/>
      <c r="K71" s="91"/>
      <c r="L71" s="91"/>
      <c r="M71" s="71"/>
    </row>
    <row r="72" spans="1:13" x14ac:dyDescent="0.25">
      <c r="A72" s="92"/>
      <c r="B72" s="92" t="s">
        <v>98</v>
      </c>
      <c r="C72" s="123" t="s">
        <v>246</v>
      </c>
      <c r="D72" s="124" t="s">
        <v>153</v>
      </c>
      <c r="E72" s="125" t="s">
        <v>249</v>
      </c>
      <c r="F72" s="96" t="s">
        <v>250</v>
      </c>
      <c r="G72" s="103"/>
      <c r="H72" s="103"/>
      <c r="I72" s="98" t="str">
        <f>IF(BS!$G72=0,"",BS!$H72/BS!$G72)</f>
        <v/>
      </c>
      <c r="J72" s="3"/>
      <c r="K72" s="91"/>
      <c r="L72" s="91"/>
      <c r="M72" s="71"/>
    </row>
    <row r="73" spans="1:13" ht="25.5" x14ac:dyDescent="0.25">
      <c r="A73" s="92" t="s">
        <v>97</v>
      </c>
      <c r="B73" s="92"/>
      <c r="C73" s="93"/>
      <c r="D73" s="94" t="s">
        <v>153</v>
      </c>
      <c r="E73" s="95" t="s">
        <v>251</v>
      </c>
      <c r="F73" s="96" t="s">
        <v>252</v>
      </c>
      <c r="G73" s="97">
        <f>ROUND(G74+G75-G76+G77+G78,2)</f>
        <v>0</v>
      </c>
      <c r="H73" s="97">
        <f>ROUND(H74+H75-H76+H77+H78,2)</f>
        <v>0</v>
      </c>
      <c r="I73" s="98" t="str">
        <f>IF(BS!$G73=0,"",BS!$H73/BS!$G73)</f>
        <v/>
      </c>
      <c r="J73" s="3"/>
      <c r="K73" s="91"/>
      <c r="L73" s="91"/>
      <c r="M73" s="71"/>
    </row>
    <row r="74" spans="1:13" x14ac:dyDescent="0.25">
      <c r="A74" s="92" t="s">
        <v>97</v>
      </c>
      <c r="B74" s="92"/>
      <c r="C74" s="93" t="s">
        <v>253</v>
      </c>
      <c r="D74" s="101" t="s">
        <v>106</v>
      </c>
      <c r="E74" s="102" t="s">
        <v>254</v>
      </c>
      <c r="F74" s="96" t="s">
        <v>255</v>
      </c>
      <c r="G74" s="103"/>
      <c r="H74" s="103"/>
      <c r="I74" s="98" t="str">
        <f>IF(BS!$G74=0,"",BS!$H74/BS!$G74)</f>
        <v/>
      </c>
      <c r="J74" s="3"/>
      <c r="K74" s="91"/>
      <c r="L74" s="91"/>
      <c r="M74" s="71"/>
    </row>
    <row r="75" spans="1:13" x14ac:dyDescent="0.25">
      <c r="A75" s="92" t="s">
        <v>97</v>
      </c>
      <c r="B75" s="92"/>
      <c r="C75" s="93" t="s">
        <v>253</v>
      </c>
      <c r="D75" s="101" t="s">
        <v>123</v>
      </c>
      <c r="E75" s="102" t="s">
        <v>256</v>
      </c>
      <c r="F75" s="96" t="s">
        <v>257</v>
      </c>
      <c r="G75" s="103"/>
      <c r="H75" s="103"/>
      <c r="I75" s="98" t="str">
        <f>IF(BS!$G75=0,"",BS!$H75/BS!$G75)</f>
        <v/>
      </c>
      <c r="J75" s="3"/>
      <c r="K75" s="91"/>
      <c r="L75" s="91"/>
      <c r="M75" s="71"/>
    </row>
    <row r="76" spans="1:13" ht="25.5" x14ac:dyDescent="0.25">
      <c r="A76" s="92" t="s">
        <v>97</v>
      </c>
      <c r="B76" s="92"/>
      <c r="C76" s="93" t="s">
        <v>253</v>
      </c>
      <c r="D76" s="101" t="s">
        <v>135</v>
      </c>
      <c r="E76" s="102" t="s">
        <v>258</v>
      </c>
      <c r="F76" s="96" t="s">
        <v>259</v>
      </c>
      <c r="G76" s="103"/>
      <c r="H76" s="103"/>
      <c r="I76" s="98" t="str">
        <f>IF(BS!$G76=0,"",BS!$H76/BS!$G76)</f>
        <v/>
      </c>
      <c r="J76" s="3"/>
      <c r="K76" s="91"/>
      <c r="L76" s="91"/>
      <c r="M76" s="71"/>
    </row>
    <row r="77" spans="1:13" x14ac:dyDescent="0.25">
      <c r="A77" s="92" t="s">
        <v>97</v>
      </c>
      <c r="B77" s="92"/>
      <c r="C77" s="93" t="s">
        <v>253</v>
      </c>
      <c r="D77" s="101" t="s">
        <v>138</v>
      </c>
      <c r="E77" s="102" t="s">
        <v>260</v>
      </c>
      <c r="F77" s="96" t="s">
        <v>261</v>
      </c>
      <c r="G77" s="103"/>
      <c r="H77" s="103"/>
      <c r="I77" s="98" t="str">
        <f>IF(BS!$G77=0,"",BS!$H77/BS!$G77)</f>
        <v/>
      </c>
      <c r="J77" s="3"/>
      <c r="K77" s="91"/>
      <c r="L77" s="91"/>
      <c r="M77" s="71"/>
    </row>
    <row r="78" spans="1:13" x14ac:dyDescent="0.25">
      <c r="A78" s="92" t="s">
        <v>97</v>
      </c>
      <c r="B78" s="92"/>
      <c r="C78" s="93" t="s">
        <v>253</v>
      </c>
      <c r="D78" s="101" t="s">
        <v>141</v>
      </c>
      <c r="E78" s="102" t="s">
        <v>262</v>
      </c>
      <c r="F78" s="96" t="s">
        <v>263</v>
      </c>
      <c r="G78" s="103"/>
      <c r="H78" s="103"/>
      <c r="I78" s="98" t="str">
        <f>IF(BS!$G78=0,"",BS!$H78/BS!$G78)</f>
        <v/>
      </c>
      <c r="J78" s="3"/>
      <c r="K78" s="91"/>
      <c r="L78" s="91"/>
      <c r="M78" s="71"/>
    </row>
    <row r="79" spans="1:13" x14ac:dyDescent="0.25">
      <c r="A79" s="92" t="s">
        <v>97</v>
      </c>
      <c r="B79" s="92" t="s">
        <v>98</v>
      </c>
      <c r="C79" s="93">
        <v>94</v>
      </c>
      <c r="D79" s="94" t="s">
        <v>154</v>
      </c>
      <c r="E79" s="95" t="s">
        <v>264</v>
      </c>
      <c r="F79" s="96" t="s">
        <v>265</v>
      </c>
      <c r="G79" s="103"/>
      <c r="H79" s="103"/>
      <c r="I79" s="98" t="str">
        <f>IF(BS!$G79=0,"",BS!$H79/BS!$G79)</f>
        <v/>
      </c>
      <c r="J79" s="3"/>
      <c r="K79" s="91"/>
      <c r="L79" s="91"/>
      <c r="M79" s="71"/>
    </row>
    <row r="80" spans="1:13" ht="25.5" x14ac:dyDescent="0.25">
      <c r="A80" s="92" t="s">
        <v>97</v>
      </c>
      <c r="B80" s="92" t="s">
        <v>98</v>
      </c>
      <c r="C80" s="93">
        <v>95</v>
      </c>
      <c r="D80" s="94" t="s">
        <v>266</v>
      </c>
      <c r="E80" s="95" t="s">
        <v>267</v>
      </c>
      <c r="F80" s="96" t="s">
        <v>268</v>
      </c>
      <c r="G80" s="103"/>
      <c r="H80" s="103"/>
      <c r="I80" s="98" t="str">
        <f>IF(BS!$G80=0,"",BS!$H80/BS!$G80)</f>
        <v/>
      </c>
      <c r="J80" s="3"/>
      <c r="K80" s="91"/>
      <c r="L80" s="91"/>
      <c r="M80" s="71"/>
    </row>
    <row r="81" spans="1:13" x14ac:dyDescent="0.25">
      <c r="A81" s="92" t="s">
        <v>97</v>
      </c>
      <c r="B81" s="92" t="s">
        <v>98</v>
      </c>
      <c r="C81" s="93" t="s">
        <v>269</v>
      </c>
      <c r="D81" s="94" t="s">
        <v>181</v>
      </c>
      <c r="E81" s="95" t="s">
        <v>270</v>
      </c>
      <c r="F81" s="96" t="s">
        <v>271</v>
      </c>
      <c r="G81" s="103"/>
      <c r="H81" s="103"/>
      <c r="I81" s="98" t="str">
        <f>IF(BS!$G81=0,"",BS!$H81/BS!$G81)</f>
        <v/>
      </c>
      <c r="J81" s="3"/>
      <c r="K81" s="91"/>
      <c r="L81" s="91"/>
      <c r="M81" s="71"/>
    </row>
    <row r="82" spans="1:13" x14ac:dyDescent="0.25">
      <c r="A82" s="92" t="s">
        <v>97</v>
      </c>
      <c r="B82" s="92" t="s">
        <v>98</v>
      </c>
      <c r="C82" s="93" t="s">
        <v>269</v>
      </c>
      <c r="D82" s="94" t="s">
        <v>272</v>
      </c>
      <c r="E82" s="95" t="s">
        <v>273</v>
      </c>
      <c r="F82" s="96" t="s">
        <v>274</v>
      </c>
      <c r="G82" s="103"/>
      <c r="H82" s="103"/>
      <c r="I82" s="98" t="str">
        <f>IF(BS!$G82=0,"",BS!$H82/BS!$G82)</f>
        <v/>
      </c>
      <c r="J82" s="3"/>
      <c r="K82" s="91"/>
      <c r="L82" s="91"/>
      <c r="M82" s="71"/>
    </row>
    <row r="83" spans="1:13" ht="25.5" x14ac:dyDescent="0.25">
      <c r="A83" s="92" t="s">
        <v>97</v>
      </c>
      <c r="B83" s="92" t="s">
        <v>98</v>
      </c>
      <c r="C83" s="93" t="s">
        <v>269</v>
      </c>
      <c r="D83" s="94" t="s">
        <v>275</v>
      </c>
      <c r="E83" s="95" t="s">
        <v>276</v>
      </c>
      <c r="F83" s="96" t="s">
        <v>277</v>
      </c>
      <c r="G83" s="103"/>
      <c r="H83" s="103"/>
      <c r="I83" s="98" t="str">
        <f>IF(BS!$G83=0,"",BS!$H83/BS!$G83)</f>
        <v/>
      </c>
      <c r="J83" s="3"/>
      <c r="K83" s="91"/>
      <c r="L83" s="91"/>
      <c r="M83" s="71"/>
    </row>
    <row r="84" spans="1:13" ht="25.5" x14ac:dyDescent="0.25">
      <c r="A84" s="92" t="s">
        <v>97</v>
      </c>
      <c r="B84" s="92" t="s">
        <v>98</v>
      </c>
      <c r="C84" s="93" t="s">
        <v>269</v>
      </c>
      <c r="D84" s="94" t="s">
        <v>278</v>
      </c>
      <c r="E84" s="95" t="s">
        <v>279</v>
      </c>
      <c r="F84" s="96" t="s">
        <v>280</v>
      </c>
      <c r="G84" s="103"/>
      <c r="H84" s="103"/>
      <c r="I84" s="98" t="str">
        <f>IF(BS!$G84=0,"",BS!$H84/BS!$G84)</f>
        <v/>
      </c>
      <c r="J84" s="3"/>
      <c r="K84" s="91"/>
      <c r="L84" s="91"/>
      <c r="M84" s="71"/>
    </row>
    <row r="85" spans="1:13" ht="25.5" x14ac:dyDescent="0.25">
      <c r="A85" s="92" t="s">
        <v>97</v>
      </c>
      <c r="B85" s="92" t="s">
        <v>98</v>
      </c>
      <c r="C85" s="93"/>
      <c r="D85" s="94" t="s">
        <v>184</v>
      </c>
      <c r="E85" s="95" t="s">
        <v>281</v>
      </c>
      <c r="F85" s="99" t="s">
        <v>61</v>
      </c>
      <c r="G85" s="97">
        <f>ROUND(G86+G87,2)</f>
        <v>0</v>
      </c>
      <c r="H85" s="97">
        <f>ROUND(H86+H87,2)</f>
        <v>0</v>
      </c>
      <c r="I85" s="98" t="str">
        <f>IF(BS!$G85=0,"",BS!$H85/BS!$G85)</f>
        <v/>
      </c>
      <c r="J85" s="3"/>
      <c r="K85" s="100" t="str">
        <f>IF(G85-'072 Rez.dolg.PČR'!$F$17=0,"V redu","Napaka")</f>
        <v>V redu</v>
      </c>
      <c r="L85" s="100" t="str">
        <f>IF(H85-'072 Rez.dolg.PČR'!$C$17=0,"V redu","Napaka")</f>
        <v>V redu</v>
      </c>
      <c r="M85" s="71"/>
    </row>
    <row r="86" spans="1:13" x14ac:dyDescent="0.25">
      <c r="A86" s="92" t="s">
        <v>97</v>
      </c>
      <c r="B86" s="92" t="s">
        <v>98</v>
      </c>
      <c r="C86" s="93" t="s">
        <v>282</v>
      </c>
      <c r="D86" s="101" t="s">
        <v>106</v>
      </c>
      <c r="E86" s="102" t="s">
        <v>283</v>
      </c>
      <c r="F86" s="96" t="s">
        <v>284</v>
      </c>
      <c r="G86" s="103"/>
      <c r="H86" s="103"/>
      <c r="I86" s="98" t="str">
        <f>IF(BS!$G86=0,"",BS!$H86/BS!$G86)</f>
        <v/>
      </c>
      <c r="J86" s="3"/>
      <c r="K86" s="91"/>
      <c r="L86" s="91"/>
      <c r="M86" s="71"/>
    </row>
    <row r="87" spans="1:13" x14ac:dyDescent="0.25">
      <c r="A87" s="92" t="s">
        <v>97</v>
      </c>
      <c r="B87" s="92" t="s">
        <v>98</v>
      </c>
      <c r="C87" s="93" t="s">
        <v>282</v>
      </c>
      <c r="D87" s="101" t="s">
        <v>123</v>
      </c>
      <c r="E87" s="102" t="s">
        <v>285</v>
      </c>
      <c r="F87" s="96" t="s">
        <v>286</v>
      </c>
      <c r="G87" s="103"/>
      <c r="H87" s="103"/>
      <c r="I87" s="98" t="str">
        <f>IF(BS!$G87=0,"",BS!$H87/BS!$G87)</f>
        <v/>
      </c>
      <c r="J87" s="3"/>
      <c r="K87" s="91"/>
      <c r="L87" s="91"/>
      <c r="M87" s="71"/>
    </row>
    <row r="88" spans="1:13" ht="25.5" x14ac:dyDescent="0.25">
      <c r="A88" s="92" t="s">
        <v>97</v>
      </c>
      <c r="B88" s="92" t="s">
        <v>98</v>
      </c>
      <c r="C88" s="93"/>
      <c r="D88" s="94" t="s">
        <v>229</v>
      </c>
      <c r="E88" s="95" t="s">
        <v>287</v>
      </c>
      <c r="F88" s="96" t="s">
        <v>288</v>
      </c>
      <c r="G88" s="97">
        <f>ROUND(G89+G93+G97,2)</f>
        <v>0</v>
      </c>
      <c r="H88" s="97">
        <f>ROUND(H89+H93+H97,2)</f>
        <v>0</v>
      </c>
      <c r="I88" s="98" t="str">
        <f>IF(BS!$G88=0,"",BS!$H88/BS!$G88)</f>
        <v/>
      </c>
      <c r="J88" s="3"/>
      <c r="K88" s="91"/>
      <c r="L88" s="91"/>
      <c r="M88" s="71"/>
    </row>
    <row r="89" spans="1:13" ht="25.5" x14ac:dyDescent="0.25">
      <c r="A89" s="92" t="s">
        <v>97</v>
      </c>
      <c r="B89" s="92" t="s">
        <v>98</v>
      </c>
      <c r="C89" s="93"/>
      <c r="D89" s="94" t="s">
        <v>104</v>
      </c>
      <c r="E89" s="95" t="s">
        <v>289</v>
      </c>
      <c r="F89" s="99" t="s">
        <v>62</v>
      </c>
      <c r="G89" s="97">
        <f>ROUND(G90+G91+G92,2)</f>
        <v>0</v>
      </c>
      <c r="H89" s="97">
        <f>ROUND(H90+H91+H92,2)</f>
        <v>0</v>
      </c>
      <c r="I89" s="98" t="str">
        <f>IF(BS!$G89=0,"",BS!$H89/BS!$G89)</f>
        <v/>
      </c>
      <c r="J89" s="3"/>
      <c r="K89" s="100" t="str">
        <f>IF(G89-'076 Dolg.fin.obvez.'!$G$19=0,"V redu","Napaka")</f>
        <v>V redu</v>
      </c>
      <c r="L89" s="100" t="str">
        <f>IF(H89-'076 Dolg.fin.obvez.'!$D$19=0,"V redu","Napaka")</f>
        <v>V redu</v>
      </c>
      <c r="M89" s="71"/>
    </row>
    <row r="90" spans="1:13" x14ac:dyDescent="0.25">
      <c r="A90" s="92" t="s">
        <v>97</v>
      </c>
      <c r="B90" s="92" t="s">
        <v>98</v>
      </c>
      <c r="C90" s="93" t="s">
        <v>290</v>
      </c>
      <c r="D90" s="101" t="s">
        <v>106</v>
      </c>
      <c r="E90" s="102" t="s">
        <v>291</v>
      </c>
      <c r="F90" s="96" t="s">
        <v>292</v>
      </c>
      <c r="G90" s="103"/>
      <c r="H90" s="103"/>
      <c r="I90" s="98" t="str">
        <f>IF(BS!$G90=0,"",BS!$H90/BS!$G90)</f>
        <v/>
      </c>
      <c r="J90" s="3"/>
      <c r="K90" s="91"/>
      <c r="L90" s="91"/>
      <c r="M90" s="71"/>
    </row>
    <row r="91" spans="1:13" x14ac:dyDescent="0.25">
      <c r="A91" s="92" t="s">
        <v>97</v>
      </c>
      <c r="B91" s="92" t="s">
        <v>98</v>
      </c>
      <c r="C91" s="93" t="s">
        <v>290</v>
      </c>
      <c r="D91" s="101" t="s">
        <v>123</v>
      </c>
      <c r="E91" s="102" t="s">
        <v>293</v>
      </c>
      <c r="F91" s="96" t="s">
        <v>294</v>
      </c>
      <c r="G91" s="103"/>
      <c r="H91" s="103"/>
      <c r="I91" s="98" t="str">
        <f>IF(BS!$G91=0,"",BS!$H91/BS!$G91)</f>
        <v/>
      </c>
      <c r="J91" s="3"/>
      <c r="K91" s="91"/>
      <c r="L91" s="91"/>
      <c r="M91" s="71"/>
    </row>
    <row r="92" spans="1:13" x14ac:dyDescent="0.25">
      <c r="A92" s="92" t="s">
        <v>97</v>
      </c>
      <c r="B92" s="92" t="s">
        <v>98</v>
      </c>
      <c r="C92" s="93" t="s">
        <v>290</v>
      </c>
      <c r="D92" s="101" t="s">
        <v>135</v>
      </c>
      <c r="E92" s="102" t="s">
        <v>295</v>
      </c>
      <c r="F92" s="96" t="s">
        <v>296</v>
      </c>
      <c r="G92" s="103"/>
      <c r="H92" s="103"/>
      <c r="I92" s="98" t="str">
        <f>IF(BS!$G92=0,"",BS!$H92/BS!$G92)</f>
        <v/>
      </c>
      <c r="J92" s="3"/>
      <c r="K92" s="91"/>
      <c r="L92" s="91"/>
      <c r="M92" s="71"/>
    </row>
    <row r="93" spans="1:13" ht="25.5" x14ac:dyDescent="0.25">
      <c r="A93" s="92" t="s">
        <v>97</v>
      </c>
      <c r="B93" s="92" t="s">
        <v>98</v>
      </c>
      <c r="C93" s="93"/>
      <c r="D93" s="94" t="s">
        <v>126</v>
      </c>
      <c r="E93" s="95" t="s">
        <v>297</v>
      </c>
      <c r="F93" s="99" t="s">
        <v>64</v>
      </c>
      <c r="G93" s="97">
        <f>ROUND(G94+G95+G96,2)</f>
        <v>0</v>
      </c>
      <c r="H93" s="97">
        <f>ROUND(H94+H95+H96,2)</f>
        <v>0</v>
      </c>
      <c r="I93" s="98" t="str">
        <f>IF(BS!$G93=0,"",BS!$H93/BS!$G93)</f>
        <v/>
      </c>
      <c r="J93" s="3"/>
      <c r="K93" s="100" t="str">
        <f>IF(G93-'080 Dolg.posl.obvez.'!$D$19=0,"V redu","Napaka")</f>
        <v>V redu</v>
      </c>
      <c r="L93" s="91"/>
      <c r="M93" s="71"/>
    </row>
    <row r="94" spans="1:13" x14ac:dyDescent="0.25">
      <c r="A94" s="92" t="s">
        <v>97</v>
      </c>
      <c r="B94" s="92" t="s">
        <v>98</v>
      </c>
      <c r="C94" s="93" t="s">
        <v>298</v>
      </c>
      <c r="D94" s="101" t="s">
        <v>106</v>
      </c>
      <c r="E94" s="102" t="s">
        <v>299</v>
      </c>
      <c r="F94" s="96" t="s">
        <v>300</v>
      </c>
      <c r="G94" s="103"/>
      <c r="H94" s="103"/>
      <c r="I94" s="98" t="str">
        <f>IF(BS!$G94=0,"",BS!$H94/BS!$G94)</f>
        <v/>
      </c>
      <c r="J94" s="3"/>
      <c r="K94" s="91"/>
      <c r="L94" s="91"/>
      <c r="M94" s="71"/>
    </row>
    <row r="95" spans="1:13" x14ac:dyDescent="0.25">
      <c r="A95" s="92" t="s">
        <v>97</v>
      </c>
      <c r="B95" s="92" t="s">
        <v>98</v>
      </c>
      <c r="C95" s="93" t="s">
        <v>298</v>
      </c>
      <c r="D95" s="101" t="s">
        <v>123</v>
      </c>
      <c r="E95" s="102" t="s">
        <v>301</v>
      </c>
      <c r="F95" s="96" t="s">
        <v>302</v>
      </c>
      <c r="G95" s="103"/>
      <c r="H95" s="103"/>
      <c r="I95" s="98" t="str">
        <f>IF(BS!$G95=0,"",BS!$H95/BS!$G95)</f>
        <v/>
      </c>
      <c r="J95" s="3"/>
      <c r="K95" s="91"/>
      <c r="L95" s="91"/>
      <c r="M95" s="71"/>
    </row>
    <row r="96" spans="1:13" x14ac:dyDescent="0.25">
      <c r="A96" s="92" t="s">
        <v>97</v>
      </c>
      <c r="B96" s="92" t="s">
        <v>98</v>
      </c>
      <c r="C96" s="93" t="s">
        <v>298</v>
      </c>
      <c r="D96" s="101" t="s">
        <v>135</v>
      </c>
      <c r="E96" s="102" t="s">
        <v>303</v>
      </c>
      <c r="F96" s="96" t="s">
        <v>304</v>
      </c>
      <c r="G96" s="103"/>
      <c r="H96" s="103"/>
      <c r="I96" s="98" t="str">
        <f>IF(BS!$G96=0,"",BS!$H96/BS!$G96)</f>
        <v/>
      </c>
      <c r="J96" s="3"/>
      <c r="K96" s="91"/>
      <c r="L96" s="91"/>
      <c r="M96" s="71"/>
    </row>
    <row r="97" spans="1:13" x14ac:dyDescent="0.25">
      <c r="A97" s="92" t="s">
        <v>97</v>
      </c>
      <c r="B97" s="92" t="s">
        <v>98</v>
      </c>
      <c r="C97" s="93" t="s">
        <v>298</v>
      </c>
      <c r="D97" s="94" t="s">
        <v>153</v>
      </c>
      <c r="E97" s="95" t="s">
        <v>305</v>
      </c>
      <c r="F97" s="96" t="s">
        <v>306</v>
      </c>
      <c r="G97" s="103"/>
      <c r="H97" s="103"/>
      <c r="I97" s="98" t="str">
        <f>IF(BS!$G97=0,"",BS!$H97/BS!$G97)</f>
        <v/>
      </c>
      <c r="J97" s="3"/>
      <c r="K97" s="91"/>
      <c r="L97" s="91"/>
      <c r="M97" s="71"/>
    </row>
    <row r="98" spans="1:13" ht="25.5" x14ac:dyDescent="0.25">
      <c r="A98" s="92" t="s">
        <v>97</v>
      </c>
      <c r="B98" s="92" t="s">
        <v>98</v>
      </c>
      <c r="C98" s="93"/>
      <c r="D98" s="94" t="s">
        <v>307</v>
      </c>
      <c r="E98" s="95" t="s">
        <v>308</v>
      </c>
      <c r="F98" s="96" t="s">
        <v>309</v>
      </c>
      <c r="G98" s="97">
        <f>ROUND(G99+G100+G104,2)</f>
        <v>0</v>
      </c>
      <c r="H98" s="97">
        <f>ROUND(H99+H100+H104,2)</f>
        <v>0</v>
      </c>
      <c r="I98" s="98" t="str">
        <f>IF(BS!$G98=0,"",BS!$H98/BS!$G98)</f>
        <v/>
      </c>
      <c r="J98" s="3"/>
      <c r="K98" s="91"/>
      <c r="L98" s="91"/>
      <c r="M98" s="71"/>
    </row>
    <row r="99" spans="1:13" x14ac:dyDescent="0.25">
      <c r="A99" s="92" t="s">
        <v>97</v>
      </c>
      <c r="B99" s="92" t="s">
        <v>98</v>
      </c>
      <c r="C99" s="93" t="s">
        <v>310</v>
      </c>
      <c r="D99" s="94" t="s">
        <v>104</v>
      </c>
      <c r="E99" s="95" t="s">
        <v>311</v>
      </c>
      <c r="F99" s="96" t="s">
        <v>312</v>
      </c>
      <c r="G99" s="103"/>
      <c r="H99" s="103"/>
      <c r="I99" s="98" t="str">
        <f>IF(BS!$G99=0,"",BS!$H99/BS!$G99)</f>
        <v/>
      </c>
      <c r="J99" s="3"/>
      <c r="K99" s="91"/>
      <c r="L99" s="91"/>
      <c r="M99" s="71"/>
    </row>
    <row r="100" spans="1:13" ht="25.5" x14ac:dyDescent="0.25">
      <c r="A100" s="92" t="s">
        <v>97</v>
      </c>
      <c r="B100" s="92" t="s">
        <v>98</v>
      </c>
      <c r="C100" s="93"/>
      <c r="D100" s="94" t="s">
        <v>126</v>
      </c>
      <c r="E100" s="95" t="s">
        <v>313</v>
      </c>
      <c r="F100" s="99" t="s">
        <v>66</v>
      </c>
      <c r="G100" s="97">
        <f>ROUND(G101+G102+G103,2)</f>
        <v>0</v>
      </c>
      <c r="H100" s="97">
        <f>ROUND(H101+H102+H103,2)</f>
        <v>0</v>
      </c>
      <c r="I100" s="98" t="str">
        <f>IF(BS!$G100=0,"",BS!$H100/BS!$G100)</f>
        <v/>
      </c>
      <c r="J100" s="3"/>
      <c r="K100" s="100" t="str">
        <f>IF(G100-'087 Krat.fin.obvez.'!$G$19=0,"V redu","Napaka")</f>
        <v>V redu</v>
      </c>
      <c r="L100" s="100" t="str">
        <f>IF(H100-'087 Krat.fin.obvez.'!$D$19=0,"V redu","Napaka")</f>
        <v>V redu</v>
      </c>
      <c r="M100" s="71"/>
    </row>
    <row r="101" spans="1:13" ht="16.5" x14ac:dyDescent="0.25">
      <c r="A101" s="92" t="s">
        <v>97</v>
      </c>
      <c r="B101" s="92" t="s">
        <v>98</v>
      </c>
      <c r="C101" s="93" t="s">
        <v>314</v>
      </c>
      <c r="D101" s="101" t="s">
        <v>106</v>
      </c>
      <c r="E101" s="102" t="s">
        <v>315</v>
      </c>
      <c r="F101" s="96" t="s">
        <v>316</v>
      </c>
      <c r="G101" s="103"/>
      <c r="H101" s="103"/>
      <c r="I101" s="98" t="str">
        <f>IF(BS!$G101=0,"",BS!$H101/BS!$G101)</f>
        <v/>
      </c>
      <c r="J101" s="3"/>
      <c r="K101" s="91"/>
      <c r="L101" s="91"/>
      <c r="M101" s="71"/>
    </row>
    <row r="102" spans="1:13" ht="16.5" x14ac:dyDescent="0.25">
      <c r="A102" s="92" t="s">
        <v>97</v>
      </c>
      <c r="B102" s="92" t="s">
        <v>98</v>
      </c>
      <c r="C102" s="93" t="s">
        <v>314</v>
      </c>
      <c r="D102" s="101" t="s">
        <v>123</v>
      </c>
      <c r="E102" s="102" t="s">
        <v>317</v>
      </c>
      <c r="F102" s="96" t="s">
        <v>318</v>
      </c>
      <c r="G102" s="103"/>
      <c r="H102" s="103"/>
      <c r="I102" s="98" t="str">
        <f>IF(BS!$G102=0,"",BS!$H102/BS!$G102)</f>
        <v/>
      </c>
      <c r="J102" s="3"/>
      <c r="K102" s="91"/>
      <c r="L102" s="91"/>
      <c r="M102" s="71"/>
    </row>
    <row r="103" spans="1:13" ht="16.5" x14ac:dyDescent="0.25">
      <c r="A103" s="92" t="s">
        <v>97</v>
      </c>
      <c r="B103" s="92" t="s">
        <v>98</v>
      </c>
      <c r="C103" s="93" t="s">
        <v>314</v>
      </c>
      <c r="D103" s="101" t="s">
        <v>135</v>
      </c>
      <c r="E103" s="102" t="s">
        <v>319</v>
      </c>
      <c r="F103" s="96" t="s">
        <v>320</v>
      </c>
      <c r="G103" s="103"/>
      <c r="H103" s="103"/>
      <c r="I103" s="98" t="str">
        <f>IF(BS!$G103=0,"",BS!$H103/BS!$G103)</f>
        <v/>
      </c>
      <c r="J103" s="3"/>
      <c r="K103" s="91"/>
      <c r="L103" s="91"/>
      <c r="M103" s="71"/>
    </row>
    <row r="104" spans="1:13" ht="25.5" x14ac:dyDescent="0.25">
      <c r="A104" s="92" t="s">
        <v>97</v>
      </c>
      <c r="B104" s="92" t="s">
        <v>98</v>
      </c>
      <c r="C104" s="93"/>
      <c r="D104" s="94" t="s">
        <v>153</v>
      </c>
      <c r="E104" s="95" t="s">
        <v>321</v>
      </c>
      <c r="F104" s="96" t="s">
        <v>322</v>
      </c>
      <c r="G104" s="97">
        <f>ROUND(G105+G106+G107,2)</f>
        <v>0</v>
      </c>
      <c r="H104" s="97">
        <f>ROUND(H105+H106+H107,2)</f>
        <v>0</v>
      </c>
      <c r="I104" s="98" t="str">
        <f>IF(BS!$G104=0,"",BS!$H104/BS!$G104)</f>
        <v/>
      </c>
      <c r="J104" s="3"/>
      <c r="K104" s="91"/>
      <c r="L104" s="91"/>
      <c r="M104" s="71"/>
    </row>
    <row r="105" spans="1:13" ht="24.75" x14ac:dyDescent="0.25">
      <c r="A105" s="92" t="s">
        <v>97</v>
      </c>
      <c r="B105" s="92" t="s">
        <v>98</v>
      </c>
      <c r="C105" s="93" t="s">
        <v>323</v>
      </c>
      <c r="D105" s="101" t="s">
        <v>106</v>
      </c>
      <c r="E105" s="102" t="s">
        <v>324</v>
      </c>
      <c r="F105" s="99" t="s">
        <v>68</v>
      </c>
      <c r="G105" s="103"/>
      <c r="H105" s="103"/>
      <c r="I105" s="98" t="str">
        <f>IF(BS!$G105=0,"",BS!$H105/BS!$G105)</f>
        <v/>
      </c>
      <c r="J105" s="3"/>
      <c r="K105" s="100" t="str">
        <f>IF(G105-'092 Krat.obvez.druzb.v.sk.'!$D$19=0,"V redu","Napaka")</f>
        <v>V redu</v>
      </c>
      <c r="L105" s="91"/>
      <c r="M105" s="71"/>
    </row>
    <row r="106" spans="1:13" ht="24.75" x14ac:dyDescent="0.25">
      <c r="A106" s="92" t="s">
        <v>97</v>
      </c>
      <c r="B106" s="92" t="s">
        <v>98</v>
      </c>
      <c r="C106" s="93" t="s">
        <v>323</v>
      </c>
      <c r="D106" s="101" t="s">
        <v>123</v>
      </c>
      <c r="E106" s="102" t="s">
        <v>325</v>
      </c>
      <c r="F106" s="99" t="s">
        <v>70</v>
      </c>
      <c r="G106" s="103"/>
      <c r="H106" s="103"/>
      <c r="I106" s="98" t="str">
        <f>IF(BS!$G106=0,"",BS!$H106/BS!$G106)</f>
        <v/>
      </c>
      <c r="J106" s="3"/>
      <c r="K106" s="100" t="str">
        <f>IF(G106-'093 Krat.obvez.dobav.'!$D$19=0,"V redu","Napaka")</f>
        <v>V redu</v>
      </c>
      <c r="L106" s="91"/>
      <c r="M106" s="71"/>
    </row>
    <row r="107" spans="1:13" ht="24.75" x14ac:dyDescent="0.25">
      <c r="A107" s="92" t="s">
        <v>97</v>
      </c>
      <c r="B107" s="92" t="s">
        <v>98</v>
      </c>
      <c r="C107" s="93" t="s">
        <v>326</v>
      </c>
      <c r="D107" s="101" t="s">
        <v>135</v>
      </c>
      <c r="E107" s="102" t="s">
        <v>327</v>
      </c>
      <c r="F107" s="99" t="s">
        <v>72</v>
      </c>
      <c r="G107" s="103"/>
      <c r="H107" s="103"/>
      <c r="I107" s="98" t="str">
        <f>IF(BS!$G107=0,"",BS!$H107/BS!$G107)</f>
        <v/>
      </c>
      <c r="J107" s="3"/>
      <c r="K107" s="100" t="str">
        <f>IF(G107-'094 Krat.obvez.druge'!$F$11=0,"V redu","Napaka")</f>
        <v>V redu</v>
      </c>
      <c r="L107" s="100" t="str">
        <f>IF(H107-'094 Krat.obvez.druge'!$C$11=0,"V redu","Napaka")</f>
        <v>V redu</v>
      </c>
      <c r="M107" s="71"/>
    </row>
    <row r="108" spans="1:13" x14ac:dyDescent="0.25">
      <c r="A108" s="92" t="s">
        <v>97</v>
      </c>
      <c r="B108" s="92" t="s">
        <v>98</v>
      </c>
      <c r="C108" s="93">
        <v>29</v>
      </c>
      <c r="D108" s="94" t="s">
        <v>328</v>
      </c>
      <c r="E108" s="95" t="s">
        <v>329</v>
      </c>
      <c r="F108" s="99" t="s">
        <v>74</v>
      </c>
      <c r="G108" s="103"/>
      <c r="H108" s="103"/>
      <c r="I108" s="98" t="str">
        <f>IF(BS!$G108=0,"",BS!$H108/BS!$G108)</f>
        <v/>
      </c>
      <c r="J108" s="3"/>
      <c r="K108" s="100" t="str">
        <f>IF(G108-'095 Krat.PČR'!$F$12=0,"V redu","Napaka")</f>
        <v>V redu</v>
      </c>
      <c r="L108" s="100" t="str">
        <f>IF(H108-'095 Krat.PČR'!$C$12=0,"V redu","Napaka")</f>
        <v>V redu</v>
      </c>
      <c r="M108" s="71"/>
    </row>
    <row r="109" spans="1:13" x14ac:dyDescent="0.25">
      <c r="A109" s="92" t="s">
        <v>97</v>
      </c>
      <c r="B109" s="92" t="s">
        <v>98</v>
      </c>
      <c r="C109" s="126" t="s">
        <v>231</v>
      </c>
      <c r="D109" s="127"/>
      <c r="E109" s="128" t="s">
        <v>330</v>
      </c>
      <c r="F109" s="129" t="s">
        <v>331</v>
      </c>
      <c r="G109" s="130"/>
      <c r="H109" s="131"/>
      <c r="I109" s="132" t="str">
        <f>IF(BS!$G109=0,"",BS!$H109/BS!$G109)</f>
        <v/>
      </c>
      <c r="J109" s="3"/>
      <c r="K109" s="133"/>
      <c r="L109" s="133"/>
      <c r="M109" s="71"/>
    </row>
    <row r="110" spans="1:13" x14ac:dyDescent="0.25">
      <c r="A110" s="3"/>
      <c r="B110" s="3"/>
      <c r="C110" s="56"/>
      <c r="D110" s="47"/>
      <c r="E110" s="48"/>
      <c r="G110" s="50"/>
      <c r="H110" s="50"/>
      <c r="I110" s="50"/>
      <c r="J110" s="3"/>
      <c r="K110" s="71"/>
      <c r="L110" s="71"/>
      <c r="M110" s="71"/>
    </row>
    <row r="111" spans="1:13" x14ac:dyDescent="0.25">
      <c r="A111" s="3"/>
      <c r="B111" s="3"/>
      <c r="C111" s="56"/>
      <c r="D111" s="47"/>
      <c r="E111" s="48"/>
      <c r="G111" s="50"/>
      <c r="H111" s="50"/>
      <c r="I111" s="50"/>
      <c r="J111" s="3"/>
      <c r="K111" s="71"/>
      <c r="L111" s="71"/>
      <c r="M111" s="71"/>
    </row>
    <row r="112" spans="1:13" x14ac:dyDescent="0.25">
      <c r="A112" s="3"/>
      <c r="B112" s="3"/>
      <c r="C112" s="56"/>
      <c r="D112" s="47"/>
      <c r="E112" s="48"/>
      <c r="G112" s="50"/>
      <c r="H112" s="50"/>
      <c r="I112" s="50"/>
      <c r="J112" s="3"/>
      <c r="K112" s="71"/>
      <c r="L112" s="71"/>
      <c r="M112" s="71"/>
    </row>
    <row r="113" spans="1:13" x14ac:dyDescent="0.25">
      <c r="A113" s="3"/>
      <c r="B113" s="3"/>
      <c r="C113" s="56"/>
      <c r="D113" s="47"/>
      <c r="E113" s="48"/>
      <c r="G113" s="50"/>
      <c r="H113" s="50"/>
      <c r="I113" s="50"/>
      <c r="J113" s="3"/>
      <c r="K113" s="71"/>
      <c r="L113" s="71"/>
      <c r="M113" s="71"/>
    </row>
    <row r="114" spans="1:13" x14ac:dyDescent="0.25">
      <c r="A114" s="3"/>
      <c r="B114" s="3"/>
      <c r="C114" s="56"/>
      <c r="D114" s="47"/>
      <c r="E114" s="48"/>
      <c r="G114" s="50"/>
      <c r="H114" s="50"/>
      <c r="I114" s="50"/>
      <c r="J114" s="3"/>
      <c r="K114" s="71"/>
      <c r="L114" s="71"/>
      <c r="M114" s="71"/>
    </row>
    <row r="115" spans="1:13" x14ac:dyDescent="0.25">
      <c r="A115" s="55"/>
      <c r="B115" s="55"/>
      <c r="C115" s="56"/>
      <c r="D115" s="47"/>
      <c r="E115" s="48"/>
      <c r="G115" s="50"/>
      <c r="H115" s="50"/>
      <c r="I115" s="50"/>
      <c r="J115" s="3"/>
      <c r="K115" s="71"/>
      <c r="L115" s="71"/>
      <c r="M115" s="71"/>
    </row>
    <row r="116" spans="1:13" x14ac:dyDescent="0.25">
      <c r="A116" s="55"/>
      <c r="B116" s="55"/>
      <c r="C116" s="56"/>
      <c r="D116" s="47"/>
      <c r="E116" s="48"/>
      <c r="G116" s="50"/>
      <c r="H116" s="50"/>
      <c r="I116" s="50"/>
      <c r="J116" s="3"/>
      <c r="K116" s="71"/>
      <c r="L116" s="71"/>
      <c r="M116" s="71"/>
    </row>
    <row r="117" spans="1:13" x14ac:dyDescent="0.25">
      <c r="A117" s="55"/>
      <c r="B117" s="55"/>
      <c r="C117" s="56"/>
      <c r="D117" s="47"/>
      <c r="E117" s="48"/>
      <c r="G117" s="50"/>
      <c r="H117" s="50"/>
      <c r="I117" s="50"/>
      <c r="J117" s="3"/>
      <c r="K117" s="71"/>
      <c r="L117" s="71"/>
      <c r="M117" s="71"/>
    </row>
    <row r="118" spans="1:13" x14ac:dyDescent="0.25">
      <c r="A118" s="55"/>
      <c r="B118" s="55"/>
      <c r="C118" s="56"/>
      <c r="D118" s="47"/>
      <c r="E118" s="48"/>
      <c r="G118" s="50"/>
      <c r="H118" s="50"/>
      <c r="I118" s="50"/>
      <c r="J118" s="3"/>
      <c r="K118" s="71"/>
      <c r="L118" s="71"/>
      <c r="M118" s="71"/>
    </row>
    <row r="119" spans="1:13" x14ac:dyDescent="0.25">
      <c r="A119" s="55"/>
      <c r="B119" s="55"/>
      <c r="C119" s="56"/>
      <c r="D119" s="47"/>
      <c r="E119" s="48"/>
      <c r="G119" s="50"/>
      <c r="H119" s="50"/>
      <c r="I119" s="50"/>
      <c r="J119" s="3"/>
      <c r="K119" s="71"/>
      <c r="L119" s="71"/>
      <c r="M119" s="71"/>
    </row>
    <row r="120" spans="1:13" x14ac:dyDescent="0.25">
      <c r="A120" s="55"/>
      <c r="B120" s="55"/>
      <c r="C120" s="56"/>
      <c r="D120" s="47"/>
      <c r="E120" s="48"/>
      <c r="G120" s="50"/>
      <c r="H120" s="50"/>
      <c r="I120" s="50"/>
      <c r="J120" s="3"/>
      <c r="K120" s="71"/>
      <c r="L120" s="71"/>
      <c r="M120" s="71"/>
    </row>
    <row r="121" spans="1:13" x14ac:dyDescent="0.25">
      <c r="A121" s="55"/>
      <c r="B121" s="55"/>
      <c r="C121" s="56"/>
      <c r="D121" s="47"/>
      <c r="E121" s="48"/>
      <c r="G121" s="50"/>
      <c r="H121" s="50"/>
      <c r="I121" s="50"/>
      <c r="J121" s="3"/>
      <c r="K121" s="71"/>
      <c r="L121" s="71"/>
      <c r="M121" s="71"/>
    </row>
    <row r="122" spans="1:13" x14ac:dyDescent="0.25">
      <c r="A122" s="55"/>
      <c r="B122" s="55"/>
      <c r="C122" s="56"/>
      <c r="D122" s="47"/>
      <c r="E122" s="48"/>
      <c r="G122" s="50"/>
      <c r="H122" s="50"/>
      <c r="I122" s="50"/>
      <c r="J122" s="3"/>
      <c r="K122" s="71"/>
      <c r="L122" s="71"/>
      <c r="M122" s="71"/>
    </row>
    <row r="123" spans="1:13" x14ac:dyDescent="0.25">
      <c r="A123" s="55"/>
      <c r="B123" s="55"/>
      <c r="C123" s="56"/>
      <c r="D123" s="47"/>
      <c r="E123" s="48"/>
      <c r="G123" s="50"/>
      <c r="H123" s="50"/>
      <c r="I123" s="50"/>
      <c r="J123" s="3"/>
      <c r="K123" s="71"/>
      <c r="L123" s="71"/>
      <c r="M123" s="71"/>
    </row>
    <row r="124" spans="1:13" x14ac:dyDescent="0.25">
      <c r="A124" s="55"/>
      <c r="B124" s="55"/>
      <c r="C124" s="56"/>
      <c r="D124" s="47"/>
      <c r="E124" s="48"/>
      <c r="G124" s="50"/>
      <c r="H124" s="50"/>
      <c r="I124" s="50"/>
      <c r="J124" s="3"/>
      <c r="K124" s="71"/>
      <c r="L124" s="71"/>
      <c r="M124" s="71"/>
    </row>
    <row r="125" spans="1:13" x14ac:dyDescent="0.25">
      <c r="A125" s="55"/>
      <c r="B125" s="55"/>
      <c r="C125" s="56"/>
      <c r="D125" s="47"/>
      <c r="E125" s="48"/>
      <c r="G125" s="50"/>
      <c r="H125" s="50"/>
      <c r="I125" s="50"/>
      <c r="J125" s="3"/>
      <c r="K125" s="71"/>
      <c r="L125" s="71"/>
      <c r="M125" s="71"/>
    </row>
    <row r="126" spans="1:13" x14ac:dyDescent="0.25">
      <c r="A126" s="55"/>
      <c r="B126" s="55"/>
      <c r="C126" s="56"/>
      <c r="D126" s="47"/>
      <c r="E126" s="48"/>
      <c r="G126" s="50"/>
      <c r="H126" s="50"/>
      <c r="I126" s="50"/>
      <c r="J126" s="3"/>
      <c r="K126" s="71"/>
      <c r="L126" s="71"/>
      <c r="M126" s="71"/>
    </row>
    <row r="127" spans="1:13" x14ac:dyDescent="0.25">
      <c r="A127" s="55"/>
      <c r="B127" s="55"/>
      <c r="C127" s="56"/>
      <c r="D127" s="47"/>
      <c r="E127" s="48"/>
      <c r="G127" s="50"/>
      <c r="H127" s="50"/>
      <c r="I127" s="50"/>
      <c r="J127" s="3"/>
      <c r="K127" s="71"/>
      <c r="L127" s="71"/>
      <c r="M127" s="71"/>
    </row>
    <row r="128" spans="1:13" x14ac:dyDescent="0.25">
      <c r="A128" s="55"/>
      <c r="B128" s="55"/>
      <c r="C128" s="56"/>
      <c r="D128" s="47"/>
      <c r="E128" s="48"/>
      <c r="G128" s="50"/>
      <c r="H128" s="50"/>
      <c r="I128" s="50"/>
      <c r="J128" s="3"/>
      <c r="K128" s="71"/>
      <c r="L128" s="71"/>
      <c r="M128" s="71"/>
    </row>
    <row r="129" spans="1:13" x14ac:dyDescent="0.25">
      <c r="A129" s="55"/>
      <c r="B129" s="55"/>
      <c r="C129" s="56"/>
      <c r="D129" s="47"/>
      <c r="E129" s="48"/>
      <c r="G129" s="50"/>
      <c r="H129" s="50"/>
      <c r="I129" s="50"/>
      <c r="J129" s="3"/>
      <c r="K129" s="71"/>
      <c r="L129" s="71"/>
      <c r="M129" s="71"/>
    </row>
    <row r="130" spans="1:13" x14ac:dyDescent="0.25">
      <c r="A130" s="55"/>
      <c r="B130" s="55"/>
      <c r="C130" s="56"/>
      <c r="D130" s="47"/>
      <c r="E130" s="48"/>
      <c r="G130" s="50"/>
      <c r="H130" s="50"/>
      <c r="I130" s="50"/>
      <c r="J130" s="3"/>
      <c r="K130" s="71"/>
      <c r="L130" s="71"/>
      <c r="M130" s="71"/>
    </row>
    <row r="131" spans="1:13" x14ac:dyDescent="0.25">
      <c r="A131" s="3"/>
      <c r="B131" s="3"/>
      <c r="C131" s="56"/>
      <c r="D131" s="47"/>
      <c r="E131" s="48"/>
      <c r="G131" s="50"/>
      <c r="H131" s="50"/>
      <c r="I131" s="50"/>
      <c r="J131" s="3"/>
      <c r="K131" s="71"/>
      <c r="L131" s="71"/>
      <c r="M131" s="71"/>
    </row>
    <row r="132" spans="1:13" x14ac:dyDescent="0.25">
      <c r="A132" s="3"/>
      <c r="B132" s="3"/>
      <c r="C132" s="56"/>
      <c r="D132" s="47"/>
      <c r="E132" s="48"/>
      <c r="G132" s="50"/>
      <c r="H132" s="50"/>
      <c r="I132" s="50"/>
      <c r="J132" s="3"/>
      <c r="K132" s="71"/>
      <c r="L132" s="71"/>
      <c r="M132" s="71"/>
    </row>
    <row r="133" spans="1:13" x14ac:dyDescent="0.25">
      <c r="A133" s="3"/>
      <c r="B133" s="3"/>
      <c r="C133" s="56"/>
      <c r="D133" s="47"/>
      <c r="E133" s="48"/>
      <c r="G133" s="50"/>
      <c r="H133" s="50"/>
      <c r="I133" s="50"/>
      <c r="J133" s="3"/>
      <c r="K133" s="71"/>
      <c r="L133" s="71"/>
      <c r="M133" s="71"/>
    </row>
    <row r="134" spans="1:13" x14ac:dyDescent="0.25">
      <c r="A134" s="3"/>
      <c r="B134" s="3"/>
      <c r="C134" s="56"/>
      <c r="D134" s="47"/>
      <c r="E134" s="48"/>
      <c r="G134" s="50"/>
      <c r="H134" s="50"/>
      <c r="I134" s="50"/>
      <c r="J134" s="3"/>
      <c r="K134" s="71"/>
      <c r="L134" s="71"/>
      <c r="M134" s="71"/>
    </row>
    <row r="135" spans="1:13" x14ac:dyDescent="0.25">
      <c r="A135" s="3"/>
      <c r="B135" s="3"/>
      <c r="C135" s="56"/>
      <c r="D135" s="47"/>
      <c r="E135" s="48"/>
      <c r="G135" s="50"/>
      <c r="H135" s="50"/>
      <c r="I135" s="50"/>
      <c r="J135" s="3"/>
      <c r="K135" s="71"/>
      <c r="L135" s="71"/>
      <c r="M135" s="71"/>
    </row>
    <row r="136" spans="1:13" x14ac:dyDescent="0.25">
      <c r="A136" s="3"/>
      <c r="B136" s="3"/>
      <c r="C136" s="56"/>
      <c r="D136" s="47"/>
      <c r="E136" s="48"/>
      <c r="G136" s="50"/>
      <c r="H136" s="50"/>
      <c r="I136" s="50"/>
      <c r="J136" s="3"/>
      <c r="K136" s="71"/>
      <c r="L136" s="71"/>
      <c r="M136" s="71"/>
    </row>
    <row r="137" spans="1:13" x14ac:dyDescent="0.25">
      <c r="A137" s="3"/>
      <c r="B137" s="3"/>
      <c r="C137" s="56"/>
      <c r="D137" s="47"/>
      <c r="E137" s="48"/>
      <c r="G137" s="50"/>
      <c r="H137" s="50"/>
      <c r="I137" s="50"/>
      <c r="J137" s="3"/>
      <c r="K137" s="71"/>
      <c r="L137" s="71"/>
      <c r="M137" s="71"/>
    </row>
    <row r="138" spans="1:13" x14ac:dyDescent="0.25">
      <c r="A138" s="3"/>
      <c r="B138" s="3"/>
      <c r="C138" s="56"/>
      <c r="D138" s="47"/>
      <c r="E138" s="48"/>
      <c r="G138" s="50"/>
      <c r="H138" s="50"/>
      <c r="I138" s="50"/>
      <c r="J138" s="3"/>
      <c r="K138" s="71"/>
      <c r="L138" s="71"/>
      <c r="M138" s="71"/>
    </row>
    <row r="139" spans="1:13" x14ac:dyDescent="0.25">
      <c r="A139" s="3"/>
      <c r="B139" s="3"/>
      <c r="C139" s="56"/>
      <c r="D139" s="47"/>
      <c r="E139" s="48"/>
      <c r="G139" s="50"/>
      <c r="H139" s="50"/>
      <c r="I139" s="50"/>
      <c r="J139" s="3"/>
      <c r="K139" s="71"/>
      <c r="L139" s="71"/>
      <c r="M139" s="71"/>
    </row>
    <row r="140" spans="1:13" x14ac:dyDescent="0.25">
      <c r="A140" s="3"/>
      <c r="B140" s="3"/>
      <c r="C140" s="56"/>
      <c r="D140" s="47"/>
      <c r="E140" s="48"/>
      <c r="G140" s="50"/>
      <c r="H140" s="50"/>
      <c r="I140" s="50"/>
      <c r="J140" s="3"/>
      <c r="K140" s="71"/>
      <c r="L140" s="71"/>
      <c r="M140" s="71"/>
    </row>
    <row r="141" spans="1:13" x14ac:dyDescent="0.25">
      <c r="A141" s="3"/>
      <c r="B141" s="3"/>
      <c r="C141" s="56"/>
      <c r="D141" s="47"/>
      <c r="E141" s="48"/>
      <c r="G141" s="50"/>
      <c r="H141" s="50"/>
      <c r="I141" s="50"/>
      <c r="J141" s="3"/>
      <c r="K141" s="71"/>
      <c r="L141" s="71"/>
      <c r="M141" s="71"/>
    </row>
    <row r="142" spans="1:13" x14ac:dyDescent="0.25">
      <c r="A142" s="3"/>
      <c r="B142" s="3"/>
      <c r="C142" s="56"/>
      <c r="D142" s="47"/>
      <c r="E142" s="48"/>
      <c r="G142" s="50"/>
      <c r="H142" s="50"/>
      <c r="I142" s="50"/>
      <c r="J142" s="3"/>
      <c r="K142" s="71"/>
      <c r="L142" s="71"/>
      <c r="M142" s="71"/>
    </row>
    <row r="143" spans="1:13" x14ac:dyDescent="0.25">
      <c r="A143" s="3"/>
      <c r="B143" s="3"/>
      <c r="C143" s="56"/>
      <c r="D143" s="47"/>
      <c r="E143" s="48"/>
      <c r="G143" s="50"/>
      <c r="H143" s="50"/>
      <c r="I143" s="50"/>
      <c r="J143" s="3"/>
      <c r="K143" s="71"/>
      <c r="L143" s="71"/>
      <c r="M143" s="71"/>
    </row>
    <row r="144" spans="1:13" x14ac:dyDescent="0.25">
      <c r="A144" s="3"/>
      <c r="B144" s="3"/>
      <c r="C144" s="56"/>
      <c r="D144" s="47"/>
      <c r="E144" s="48"/>
      <c r="G144" s="50"/>
      <c r="H144" s="50"/>
      <c r="I144" s="50"/>
      <c r="J144" s="3"/>
      <c r="K144" s="71"/>
      <c r="L144" s="71"/>
      <c r="M144" s="71"/>
    </row>
    <row r="145" spans="1:13" x14ac:dyDescent="0.25">
      <c r="A145" s="3"/>
      <c r="B145" s="3"/>
      <c r="C145" s="56"/>
      <c r="D145" s="47"/>
      <c r="E145" s="48"/>
      <c r="G145" s="50"/>
      <c r="H145" s="50"/>
      <c r="I145" s="50"/>
      <c r="J145" s="3"/>
      <c r="K145" s="71"/>
      <c r="L145" s="71"/>
      <c r="M145" s="71"/>
    </row>
    <row r="146" spans="1:13" x14ac:dyDescent="0.25">
      <c r="A146" s="3"/>
      <c r="B146" s="3"/>
      <c r="C146" s="56"/>
      <c r="D146" s="47"/>
      <c r="E146" s="48"/>
      <c r="G146" s="50"/>
      <c r="H146" s="50"/>
      <c r="I146" s="50"/>
      <c r="J146" s="3"/>
      <c r="K146" s="71"/>
      <c r="L146" s="71"/>
      <c r="M146" s="71"/>
    </row>
    <row r="147" spans="1:13" x14ac:dyDescent="0.25">
      <c r="A147" s="3"/>
      <c r="B147" s="3"/>
      <c r="C147" s="56"/>
      <c r="D147" s="47"/>
      <c r="E147" s="48"/>
      <c r="G147" s="50"/>
      <c r="H147" s="50"/>
      <c r="I147" s="50"/>
      <c r="J147" s="3"/>
      <c r="K147" s="71"/>
      <c r="L147" s="71"/>
      <c r="M147" s="71"/>
    </row>
    <row r="148" spans="1:13" x14ac:dyDescent="0.25">
      <c r="A148" s="3"/>
      <c r="B148" s="3"/>
      <c r="C148" s="56"/>
      <c r="D148" s="47"/>
      <c r="E148" s="48"/>
      <c r="G148" s="50"/>
      <c r="H148" s="50"/>
      <c r="I148" s="50"/>
      <c r="J148" s="3"/>
      <c r="K148" s="71"/>
      <c r="L148" s="71"/>
      <c r="M148" s="71"/>
    </row>
    <row r="149" spans="1:13" x14ac:dyDescent="0.25">
      <c r="A149" s="3"/>
      <c r="B149" s="3"/>
      <c r="C149" s="56"/>
      <c r="D149" s="47"/>
      <c r="E149" s="48"/>
      <c r="G149" s="50"/>
      <c r="H149" s="50"/>
      <c r="I149" s="50"/>
      <c r="J149" s="3"/>
      <c r="K149" s="71"/>
      <c r="L149" s="71"/>
      <c r="M149" s="71"/>
    </row>
    <row r="150" spans="1:13" x14ac:dyDescent="0.25">
      <c r="A150" s="3"/>
      <c r="B150" s="3"/>
      <c r="C150" s="56"/>
      <c r="D150" s="47"/>
      <c r="E150" s="48"/>
      <c r="G150" s="50"/>
      <c r="H150" s="50"/>
      <c r="I150" s="50"/>
      <c r="J150" s="3"/>
      <c r="K150" s="71"/>
      <c r="L150" s="71"/>
      <c r="M150" s="71"/>
    </row>
    <row r="151" spans="1:13" x14ac:dyDescent="0.25">
      <c r="A151" s="3"/>
      <c r="B151" s="3"/>
      <c r="C151" s="56"/>
      <c r="D151" s="47"/>
      <c r="E151" s="48"/>
      <c r="G151" s="50"/>
      <c r="H151" s="50"/>
      <c r="I151" s="50"/>
      <c r="J151" s="3"/>
      <c r="K151" s="71"/>
      <c r="L151" s="71"/>
      <c r="M151" s="71"/>
    </row>
    <row r="152" spans="1:13" x14ac:dyDescent="0.25">
      <c r="A152" s="3"/>
      <c r="B152" s="3"/>
      <c r="C152" s="56"/>
      <c r="D152" s="47"/>
      <c r="E152" s="48"/>
      <c r="G152" s="50"/>
      <c r="H152" s="50"/>
      <c r="I152" s="50"/>
      <c r="J152" s="3"/>
      <c r="K152" s="71"/>
      <c r="L152" s="71"/>
      <c r="M152" s="71"/>
    </row>
    <row r="153" spans="1:13" x14ac:dyDescent="0.25">
      <c r="A153" s="3"/>
      <c r="B153" s="3"/>
      <c r="C153" s="56"/>
      <c r="D153" s="47"/>
      <c r="E153" s="48"/>
      <c r="G153" s="50"/>
      <c r="H153" s="50"/>
      <c r="I153" s="50"/>
      <c r="J153" s="3"/>
      <c r="K153" s="71"/>
      <c r="L153" s="71"/>
      <c r="M153" s="71"/>
    </row>
    <row r="154" spans="1:13" x14ac:dyDescent="0.25">
      <c r="A154" s="3"/>
      <c r="B154" s="3"/>
      <c r="C154" s="56"/>
      <c r="D154" s="47"/>
      <c r="E154" s="48"/>
      <c r="G154" s="50"/>
      <c r="H154" s="50"/>
      <c r="I154" s="50"/>
      <c r="J154" s="3"/>
      <c r="K154" s="71"/>
      <c r="L154" s="71"/>
      <c r="M154" s="71"/>
    </row>
    <row r="155" spans="1:13" x14ac:dyDescent="0.25">
      <c r="A155" s="3"/>
      <c r="B155" s="3"/>
      <c r="C155" s="56"/>
      <c r="D155" s="47"/>
      <c r="E155" s="48"/>
      <c r="G155" s="50"/>
      <c r="H155" s="50"/>
      <c r="I155" s="50"/>
      <c r="J155" s="3"/>
      <c r="K155" s="71"/>
      <c r="L155" s="71"/>
      <c r="M155" s="71"/>
    </row>
    <row r="156" spans="1:13" x14ac:dyDescent="0.25">
      <c r="A156" s="3"/>
      <c r="B156" s="3"/>
      <c r="C156" s="56"/>
      <c r="D156" s="47"/>
      <c r="E156" s="48"/>
      <c r="G156" s="50"/>
      <c r="H156" s="50"/>
      <c r="I156" s="50"/>
      <c r="J156" s="3"/>
      <c r="K156" s="71"/>
      <c r="L156" s="71"/>
      <c r="M156" s="71"/>
    </row>
    <row r="157" spans="1:13" x14ac:dyDescent="0.25">
      <c r="A157" s="3"/>
      <c r="B157" s="3"/>
      <c r="C157" s="56"/>
      <c r="D157" s="47"/>
      <c r="E157" s="48"/>
      <c r="G157" s="50"/>
      <c r="H157" s="50"/>
      <c r="I157" s="50"/>
      <c r="J157" s="3"/>
      <c r="K157" s="71"/>
      <c r="L157" s="71"/>
      <c r="M157" s="71"/>
    </row>
    <row r="158" spans="1:13" x14ac:dyDescent="0.25">
      <c r="A158" s="3"/>
      <c r="B158" s="3"/>
      <c r="C158" s="56"/>
      <c r="D158" s="47"/>
      <c r="E158" s="48"/>
      <c r="G158" s="50"/>
      <c r="H158" s="50"/>
      <c r="I158" s="50"/>
      <c r="J158" s="3"/>
      <c r="K158" s="71"/>
      <c r="L158" s="71"/>
      <c r="M158" s="71"/>
    </row>
    <row r="159" spans="1:13" x14ac:dyDescent="0.25">
      <c r="A159" s="3"/>
      <c r="B159" s="3"/>
      <c r="C159" s="56"/>
      <c r="D159" s="47"/>
      <c r="E159" s="48"/>
      <c r="G159" s="50"/>
      <c r="H159" s="50"/>
      <c r="I159" s="50"/>
      <c r="J159" s="3"/>
      <c r="K159" s="71"/>
      <c r="L159" s="71"/>
      <c r="M159" s="71"/>
    </row>
    <row r="160" spans="1:13" x14ac:dyDescent="0.25">
      <c r="A160" s="3"/>
      <c r="B160" s="3"/>
      <c r="C160" s="56"/>
      <c r="D160" s="47"/>
      <c r="E160" s="48"/>
      <c r="G160" s="50"/>
      <c r="H160" s="50"/>
      <c r="I160" s="50"/>
      <c r="J160" s="3"/>
      <c r="K160" s="71"/>
      <c r="L160" s="71"/>
      <c r="M160" s="71"/>
    </row>
    <row r="161" spans="1:13" x14ac:dyDescent="0.25">
      <c r="A161" s="3"/>
      <c r="B161" s="3"/>
      <c r="C161" s="56"/>
      <c r="D161" s="47"/>
      <c r="E161" s="48"/>
      <c r="G161" s="50"/>
      <c r="H161" s="50"/>
      <c r="I161" s="50"/>
      <c r="J161" s="3"/>
      <c r="K161" s="71"/>
      <c r="L161" s="71"/>
      <c r="M161" s="71"/>
    </row>
    <row r="162" spans="1:13" x14ac:dyDescent="0.25">
      <c r="A162" s="3"/>
      <c r="B162" s="3"/>
      <c r="C162" s="56"/>
      <c r="D162" s="47"/>
      <c r="E162" s="48"/>
      <c r="G162" s="50"/>
      <c r="H162" s="50"/>
      <c r="I162" s="50"/>
      <c r="J162" s="3"/>
      <c r="K162" s="71"/>
      <c r="L162" s="71"/>
      <c r="M162" s="71"/>
    </row>
    <row r="163" spans="1:13" x14ac:dyDescent="0.25">
      <c r="A163" s="3"/>
      <c r="B163" s="3"/>
      <c r="C163" s="56"/>
      <c r="D163" s="47"/>
      <c r="E163" s="48"/>
      <c r="G163" s="50"/>
      <c r="H163" s="50"/>
      <c r="I163" s="50"/>
      <c r="J163" s="3"/>
      <c r="K163" s="71"/>
      <c r="L163" s="71"/>
      <c r="M163" s="71"/>
    </row>
    <row r="164" spans="1:13" x14ac:dyDescent="0.25">
      <c r="A164" s="3"/>
      <c r="B164" s="3"/>
      <c r="C164" s="56"/>
      <c r="D164" s="47"/>
      <c r="E164" s="48"/>
      <c r="G164" s="50"/>
      <c r="H164" s="50"/>
      <c r="I164" s="50"/>
      <c r="J164" s="3"/>
      <c r="K164" s="71"/>
      <c r="L164" s="71"/>
      <c r="M164" s="71"/>
    </row>
    <row r="165" spans="1:13" x14ac:dyDescent="0.25">
      <c r="A165" s="3"/>
      <c r="B165" s="3"/>
      <c r="C165" s="56"/>
      <c r="D165" s="47"/>
      <c r="E165" s="48"/>
      <c r="G165" s="50"/>
      <c r="H165" s="50"/>
      <c r="I165" s="50"/>
      <c r="J165" s="3"/>
      <c r="K165" s="71"/>
      <c r="L165" s="71"/>
      <c r="M165" s="71"/>
    </row>
    <row r="166" spans="1:13" x14ac:dyDescent="0.25">
      <c r="A166" s="3"/>
      <c r="B166" s="3"/>
      <c r="C166" s="56"/>
      <c r="D166" s="47"/>
      <c r="E166" s="48"/>
      <c r="G166" s="50"/>
      <c r="H166" s="50"/>
      <c r="I166" s="50"/>
      <c r="J166" s="3"/>
      <c r="K166" s="71"/>
      <c r="L166" s="71"/>
      <c r="M166" s="71"/>
    </row>
    <row r="167" spans="1:13" x14ac:dyDescent="0.25">
      <c r="A167" s="3"/>
      <c r="B167" s="3"/>
      <c r="C167" s="56"/>
      <c r="D167" s="47"/>
      <c r="E167" s="48"/>
      <c r="G167" s="50"/>
      <c r="H167" s="50"/>
      <c r="I167" s="50"/>
      <c r="J167" s="3"/>
      <c r="K167" s="71"/>
      <c r="L167" s="71"/>
      <c r="M167" s="71"/>
    </row>
    <row r="168" spans="1:13" x14ac:dyDescent="0.25">
      <c r="A168" s="3"/>
      <c r="B168" s="3"/>
      <c r="C168" s="56"/>
      <c r="D168" s="47"/>
      <c r="E168" s="48"/>
      <c r="G168" s="50"/>
      <c r="H168" s="50"/>
      <c r="I168" s="50"/>
      <c r="J168" s="3"/>
      <c r="K168" s="71"/>
      <c r="L168" s="71"/>
      <c r="M168" s="71"/>
    </row>
    <row r="169" spans="1:13" x14ac:dyDescent="0.25">
      <c r="A169" s="3"/>
      <c r="B169" s="3"/>
      <c r="C169" s="56"/>
      <c r="D169" s="47"/>
      <c r="E169" s="48"/>
      <c r="G169" s="50"/>
      <c r="H169" s="50"/>
      <c r="I169" s="50"/>
      <c r="J169" s="3"/>
      <c r="K169" s="71"/>
      <c r="L169" s="71"/>
      <c r="M169" s="71"/>
    </row>
    <row r="170" spans="1:13" x14ac:dyDescent="0.25">
      <c r="A170" s="3"/>
      <c r="B170" s="3"/>
      <c r="C170" s="56"/>
      <c r="D170" s="47"/>
      <c r="E170" s="48"/>
      <c r="G170" s="50"/>
      <c r="H170" s="50"/>
      <c r="I170" s="50"/>
      <c r="J170" s="3"/>
      <c r="K170" s="71"/>
      <c r="L170" s="71"/>
      <c r="M170" s="71"/>
    </row>
    <row r="171" spans="1:13" x14ac:dyDescent="0.25">
      <c r="A171" s="3"/>
      <c r="B171" s="3"/>
      <c r="C171" s="56"/>
      <c r="D171" s="47"/>
      <c r="E171" s="48"/>
      <c r="G171" s="50"/>
      <c r="H171" s="50"/>
      <c r="I171" s="50"/>
      <c r="J171" s="3"/>
      <c r="K171" s="71"/>
      <c r="L171" s="71"/>
      <c r="M171" s="71"/>
    </row>
    <row r="172" spans="1:13" x14ac:dyDescent="0.25">
      <c r="A172" s="3"/>
      <c r="B172" s="3"/>
      <c r="C172" s="56"/>
      <c r="D172" s="47"/>
      <c r="E172" s="48"/>
      <c r="G172" s="50"/>
      <c r="H172" s="50"/>
      <c r="I172" s="50"/>
      <c r="J172" s="3"/>
      <c r="K172" s="71"/>
      <c r="L172" s="71"/>
      <c r="M172" s="71"/>
    </row>
    <row r="173" spans="1:13" x14ac:dyDescent="0.25">
      <c r="A173" s="3"/>
      <c r="B173" s="3"/>
      <c r="C173" s="56"/>
      <c r="D173" s="47"/>
      <c r="E173" s="48"/>
      <c r="G173" s="50"/>
      <c r="H173" s="50"/>
      <c r="I173" s="50"/>
      <c r="J173" s="3"/>
      <c r="K173" s="71"/>
      <c r="L173" s="71"/>
      <c r="M173" s="71"/>
    </row>
    <row r="174" spans="1:13" x14ac:dyDescent="0.25">
      <c r="A174" s="3"/>
      <c r="B174" s="3"/>
      <c r="C174" s="56"/>
      <c r="D174" s="47"/>
      <c r="E174" s="48"/>
      <c r="G174" s="50"/>
      <c r="H174" s="50"/>
      <c r="I174" s="50"/>
      <c r="J174" s="3"/>
      <c r="K174" s="71"/>
      <c r="L174" s="71"/>
      <c r="M174" s="71"/>
    </row>
    <row r="175" spans="1:13" x14ac:dyDescent="0.25">
      <c r="A175" s="3"/>
      <c r="B175" s="3"/>
      <c r="C175" s="56"/>
      <c r="D175" s="47"/>
      <c r="E175" s="48"/>
      <c r="G175" s="50"/>
      <c r="H175" s="50"/>
      <c r="I175" s="50"/>
      <c r="J175" s="3"/>
      <c r="K175" s="45"/>
      <c r="L175" s="26"/>
      <c r="M175" s="26"/>
    </row>
    <row r="176" spans="1:13" x14ac:dyDescent="0.25">
      <c r="A176" s="3"/>
      <c r="B176" s="3"/>
      <c r="C176" s="56"/>
      <c r="D176" s="47"/>
      <c r="E176" s="48"/>
      <c r="G176" s="50"/>
      <c r="H176" s="50"/>
      <c r="I176" s="50"/>
      <c r="J176" s="3"/>
      <c r="K176" s="45"/>
      <c r="L176" s="26"/>
      <c r="M176" s="26"/>
    </row>
    <row r="177" spans="1:13" x14ac:dyDescent="0.25">
      <c r="A177" s="3"/>
      <c r="B177" s="3"/>
      <c r="C177" s="56"/>
      <c r="D177" s="47"/>
      <c r="E177" s="48"/>
      <c r="G177" s="50"/>
      <c r="H177" s="50"/>
      <c r="I177" s="50"/>
      <c r="J177" s="3"/>
      <c r="K177" s="45"/>
      <c r="L177" s="26"/>
      <c r="M177" s="26"/>
    </row>
    <row r="178" spans="1:13" x14ac:dyDescent="0.25">
      <c r="A178" s="3"/>
      <c r="B178" s="3"/>
      <c r="C178" s="56"/>
      <c r="D178" s="47"/>
      <c r="E178" s="48"/>
      <c r="G178" s="50"/>
      <c r="H178" s="50"/>
      <c r="I178" s="50"/>
      <c r="J178" s="3"/>
      <c r="K178" s="45"/>
      <c r="L178" s="26"/>
      <c r="M178" s="26"/>
    </row>
  </sheetData>
  <sheetProtection password="CF7A" sheet="1" objects="1" scenarios="1"/>
  <mergeCells count="3">
    <mergeCell ref="C3:I3"/>
    <mergeCell ref="C4:I4"/>
    <mergeCell ref="A7:B7"/>
  </mergeCells>
  <conditionalFormatting sqref="K5">
    <cfRule type="expression" dxfId="45" priority="41" stopIfTrue="1">
      <formula>$K$5&lt;&gt;0</formula>
    </cfRule>
  </conditionalFormatting>
  <conditionalFormatting sqref="L5">
    <cfRule type="expression" dxfId="44" priority="40" stopIfTrue="1">
      <formula>$L$5&lt;&gt;0</formula>
    </cfRule>
  </conditionalFormatting>
  <conditionalFormatting sqref="K18">
    <cfRule type="containsText" dxfId="43" priority="39" stopIfTrue="1" operator="containsText" text="Napaka">
      <formula>NOT(ISERROR(SEARCH("Napaka",K18)))</formula>
    </cfRule>
  </conditionalFormatting>
  <conditionalFormatting sqref="L18">
    <cfRule type="containsText" dxfId="42" priority="38" stopIfTrue="1" operator="containsText" text="Napaka">
      <formula>NOT(ISERROR(SEARCH("Napaka",L18)))</formula>
    </cfRule>
  </conditionalFormatting>
  <conditionalFormatting sqref="K26">
    <cfRule type="containsText" dxfId="41" priority="37" stopIfTrue="1" operator="containsText" text="Napaka">
      <formula>NOT(ISERROR(SEARCH("Napaka",K26)))</formula>
    </cfRule>
  </conditionalFormatting>
  <conditionalFormatting sqref="L26">
    <cfRule type="containsText" dxfId="40" priority="36" stopIfTrue="1" operator="containsText" text="Napaka">
      <formula>NOT(ISERROR(SEARCH("Napaka",L26)))</formula>
    </cfRule>
  </conditionalFormatting>
  <conditionalFormatting sqref="K28">
    <cfRule type="containsText" dxfId="39" priority="35" stopIfTrue="1" operator="containsText" text="Napaka">
      <formula>NOT(ISERROR(SEARCH("Napaka",K28)))</formula>
    </cfRule>
  </conditionalFormatting>
  <conditionalFormatting sqref="L28">
    <cfRule type="containsText" dxfId="38" priority="34" stopIfTrue="1" operator="containsText" text="Napaka">
      <formula>NOT(ISERROR(SEARCH("Napaka",L28)))</formula>
    </cfRule>
  </conditionalFormatting>
  <conditionalFormatting sqref="K32">
    <cfRule type="containsText" dxfId="37" priority="33" stopIfTrue="1" operator="containsText" text="Napaka">
      <formula>NOT(ISERROR(SEARCH("Napaka",K32)))</formula>
    </cfRule>
  </conditionalFormatting>
  <conditionalFormatting sqref="L32">
    <cfRule type="containsText" dxfId="36" priority="32" stopIfTrue="1" operator="containsText" text="Napaka">
      <formula>NOT(ISERROR(SEARCH("Napaka",L32)))</formula>
    </cfRule>
  </conditionalFormatting>
  <conditionalFormatting sqref="K35">
    <cfRule type="containsText" dxfId="35" priority="31" stopIfTrue="1" operator="containsText" text="Napaka">
      <formula>NOT(ISERROR(SEARCH("Napaka",K35)))</formula>
    </cfRule>
  </conditionalFormatting>
  <conditionalFormatting sqref="K42">
    <cfRule type="containsText" dxfId="34" priority="30" stopIfTrue="1" operator="containsText" text="Napaka">
      <formula>NOT(ISERROR(SEARCH("Napaka",K42)))</formula>
    </cfRule>
  </conditionalFormatting>
  <conditionalFormatting sqref="L42">
    <cfRule type="containsText" dxfId="33" priority="29" stopIfTrue="1" operator="containsText" text="Napaka">
      <formula>NOT(ISERROR(SEARCH("Napaka",L42)))</formula>
    </cfRule>
  </conditionalFormatting>
  <conditionalFormatting sqref="K49">
    <cfRule type="containsText" dxfId="32" priority="28" stopIfTrue="1" operator="containsText" text="Napaka">
      <formula>NOT(ISERROR(SEARCH("Napaka",K49)))</formula>
    </cfRule>
  </conditionalFormatting>
  <conditionalFormatting sqref="L49">
    <cfRule type="containsText" dxfId="31" priority="27" stopIfTrue="1" operator="containsText" text="Napaka">
      <formula>NOT(ISERROR(SEARCH("Napaka",L49)))</formula>
    </cfRule>
  </conditionalFormatting>
  <conditionalFormatting sqref="K53">
    <cfRule type="containsText" dxfId="30" priority="26" stopIfTrue="1" operator="containsText" text="Napaka">
      <formula>NOT(ISERROR(SEARCH("Napaka",K53)))</formula>
    </cfRule>
  </conditionalFormatting>
  <conditionalFormatting sqref="L53">
    <cfRule type="containsText" dxfId="29" priority="25" stopIfTrue="1" operator="containsText" text="Napaka">
      <formula>NOT(ISERROR(SEARCH("Napaka",L53)))</formula>
    </cfRule>
  </conditionalFormatting>
  <conditionalFormatting sqref="K57">
    <cfRule type="containsText" dxfId="28" priority="24" stopIfTrue="1" operator="containsText" text="Napaka">
      <formula>NOT(ISERROR(SEARCH("Napaka",K57)))</formula>
    </cfRule>
  </conditionalFormatting>
  <conditionalFormatting sqref="K58">
    <cfRule type="containsText" dxfId="27" priority="23" stopIfTrue="1" operator="containsText" text="Napaka">
      <formula>NOT(ISERROR(SEARCH("Napaka",K58)))</formula>
    </cfRule>
  </conditionalFormatting>
  <conditionalFormatting sqref="K59">
    <cfRule type="containsText" dxfId="26" priority="22" stopIfTrue="1" operator="containsText" text="Napaka">
      <formula>NOT(ISERROR(SEARCH("Napaka",K59)))</formula>
    </cfRule>
  </conditionalFormatting>
  <conditionalFormatting sqref="L59">
    <cfRule type="containsText" dxfId="25" priority="21" stopIfTrue="1" operator="containsText" text="Napaka">
      <formula>NOT(ISERROR(SEARCH("Napaka",L59)))</formula>
    </cfRule>
  </conditionalFormatting>
  <conditionalFormatting sqref="K61">
    <cfRule type="containsText" dxfId="24" priority="20" stopIfTrue="1" operator="containsText" text="Napaka">
      <formula>NOT(ISERROR(SEARCH("Napaka",K61)))</formula>
    </cfRule>
  </conditionalFormatting>
  <conditionalFormatting sqref="L61">
    <cfRule type="containsText" dxfId="23" priority="19" stopIfTrue="1" operator="containsText" text="Napaka">
      <formula>NOT(ISERROR(SEARCH("Napaka",L61)))</formula>
    </cfRule>
  </conditionalFormatting>
  <conditionalFormatting sqref="K66">
    <cfRule type="containsText" dxfId="22" priority="18" stopIfTrue="1" operator="containsText" text="Napaka">
      <formula>NOT(ISERROR(SEARCH("Napaka",K66)))</formula>
    </cfRule>
  </conditionalFormatting>
  <conditionalFormatting sqref="L66">
    <cfRule type="containsText" dxfId="21" priority="17" stopIfTrue="1" operator="containsText" text="Napaka">
      <formula>NOT(ISERROR(SEARCH("Napaka",L66)))</formula>
    </cfRule>
  </conditionalFormatting>
  <conditionalFormatting sqref="K85">
    <cfRule type="containsText" dxfId="20" priority="16" stopIfTrue="1" operator="containsText" text="Napaka">
      <formula>NOT(ISERROR(SEARCH("Napaka",K85)))</formula>
    </cfRule>
  </conditionalFormatting>
  <conditionalFormatting sqref="L85">
    <cfRule type="containsText" dxfId="19" priority="15" stopIfTrue="1" operator="containsText" text="Napaka">
      <formula>NOT(ISERROR(SEARCH("Napaka",L85)))</formula>
    </cfRule>
  </conditionalFormatting>
  <conditionalFormatting sqref="K89">
    <cfRule type="containsText" dxfId="18" priority="14" stopIfTrue="1" operator="containsText" text="Napaka">
      <formula>NOT(ISERROR(SEARCH("Napaka",K89)))</formula>
    </cfRule>
  </conditionalFormatting>
  <conditionalFormatting sqref="L89">
    <cfRule type="containsText" dxfId="17" priority="13" stopIfTrue="1" operator="containsText" text="Napaka">
      <formula>NOT(ISERROR(SEARCH("Napaka",L89)))</formula>
    </cfRule>
  </conditionalFormatting>
  <conditionalFormatting sqref="K93">
    <cfRule type="containsText" dxfId="16" priority="12" stopIfTrue="1" operator="containsText" text="Napaka">
      <formula>NOT(ISERROR(SEARCH("Napaka",K93)))</formula>
    </cfRule>
  </conditionalFormatting>
  <conditionalFormatting sqref="K100">
    <cfRule type="containsText" dxfId="15" priority="11" stopIfTrue="1" operator="containsText" text="Napaka">
      <formula>NOT(ISERROR(SEARCH("Napaka",K100)))</formula>
    </cfRule>
  </conditionalFormatting>
  <conditionalFormatting sqref="L100">
    <cfRule type="containsText" dxfId="14" priority="10" stopIfTrue="1" operator="containsText" text="Napaka">
      <formula>NOT(ISERROR(SEARCH("Napaka",L100)))</formula>
    </cfRule>
  </conditionalFormatting>
  <conditionalFormatting sqref="K105">
    <cfRule type="containsText" dxfId="13" priority="9" stopIfTrue="1" operator="containsText" text="Napaka">
      <formula>NOT(ISERROR(SEARCH("Napaka",K105)))</formula>
    </cfRule>
  </conditionalFormatting>
  <conditionalFormatting sqref="K106">
    <cfRule type="containsText" dxfId="12" priority="8" stopIfTrue="1" operator="containsText" text="Napaka">
      <formula>NOT(ISERROR(SEARCH("Napaka",K106)))</formula>
    </cfRule>
  </conditionalFormatting>
  <conditionalFormatting sqref="K107">
    <cfRule type="containsText" dxfId="11" priority="7" stopIfTrue="1" operator="containsText" text="Napaka">
      <formula>NOT(ISERROR(SEARCH("Napaka",K107)))</formula>
    </cfRule>
  </conditionalFormatting>
  <conditionalFormatting sqref="K108">
    <cfRule type="containsText" dxfId="10" priority="6" stopIfTrue="1" operator="containsText" text="Napaka">
      <formula>NOT(ISERROR(SEARCH("Napaka",K108)))</formula>
    </cfRule>
  </conditionalFormatting>
  <conditionalFormatting sqref="L108">
    <cfRule type="containsText" dxfId="9" priority="5" stopIfTrue="1" operator="containsText" text="Napaka">
      <formula>NOT(ISERROR(SEARCH("Napaka",L108)))</formula>
    </cfRule>
  </conditionalFormatting>
  <conditionalFormatting sqref="L107">
    <cfRule type="containsText" dxfId="8" priority="4" stopIfTrue="1" operator="containsText" text="Napaka">
      <formula>NOT(ISERROR(SEARCH("Napaka",L107)))</formula>
    </cfRule>
  </conditionalFormatting>
  <conditionalFormatting sqref="K11">
    <cfRule type="containsText" dxfId="7" priority="3" stopIfTrue="1" operator="containsText" text="Napaka">
      <formula>NOT(ISERROR(SEARCH("Napaka",K11)))</formula>
    </cfRule>
  </conditionalFormatting>
  <conditionalFormatting sqref="L11">
    <cfRule type="containsText" dxfId="6" priority="2" stopIfTrue="1" operator="containsText" text="Napaka">
      <formula>NOT(ISERROR(SEARCH("Napaka",L11)))</formula>
    </cfRule>
  </conditionalFormatting>
  <conditionalFormatting sqref="K62:L62">
    <cfRule type="containsText" dxfId="5" priority="1" stopIfTrue="1" operator="containsText" text="Napaka">
      <formula>NOT(ISERROR(SEARCH("Napaka",K62)))</formula>
    </cfRule>
  </conditionalFormatting>
  <hyperlinks>
    <hyperlink ref="F11" location="'003 Neopred.OS'!G1" display="003"/>
    <hyperlink ref="F18" location="'010 Opred.OS'!A1" display="010"/>
    <hyperlink ref="F28" location="'020 Dolg.fin.naložbe'!A1" display="020"/>
    <hyperlink ref="F32" location="'024 Dolg.posojila'!A1" display="024"/>
    <hyperlink ref="F35" location="'027 Dolg.posl.ter.'!A1" display="027"/>
    <hyperlink ref="F42" location="'034 Zaloge'!A1" display="034"/>
    <hyperlink ref="F49" location="'041 Krat.fin.naložbe'!A1" display="041"/>
    <hyperlink ref="F53" location="'045 Krat.posojila'!A1" display="045"/>
    <hyperlink ref="F59" location="'051 Krat.ter.drugi'!A1" display="051"/>
    <hyperlink ref="F61" location="'053 Krat.AČR'!A1" display="053"/>
    <hyperlink ref="F66" location="'056 Kapital'!A1" display="056"/>
    <hyperlink ref="F85" location="'072 Rez.dolg.PČR'!A1" display="072"/>
    <hyperlink ref="F89" location="'076 Dolg.fin.obvez.'!A1" display="076"/>
    <hyperlink ref="F93" location="'080 Dolg.posl.obvez.'!A1" display="080"/>
    <hyperlink ref="F100" location="'087 Krat.fin.obvez.'!A1" display="087"/>
    <hyperlink ref="F107" location="'094 Krat.obvez.druge'!A1" display="094"/>
    <hyperlink ref="F108" location="'095 Krat.PČR'!A1" display="095"/>
    <hyperlink ref="F26" location="'018 Nalož.neprem.'!A1" display="018"/>
    <hyperlink ref="F106" location="'093 Krat.obvez.dobav.'!A1" display="093"/>
    <hyperlink ref="F58" location="'050 Krat.ter.kupci'!A1" display="050"/>
    <hyperlink ref="F57" location="'049 Krat.ter.druzbe.v.sk.'!A1" display="049"/>
    <hyperlink ref="F105" location="'092 Krat.obvez.druzb.v.sk.'!A1" display="092"/>
    <hyperlink ref="F62" location="'054 Zabil.sreds.'!A1" display="05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headerFooter>
    <oddFooter>&amp;L&amp;F&amp;C&amp;A&amp;R&amp;P</oddFooter>
  </headerFooter>
  <rowBreaks count="1" manualBreakCount="1">
    <brk id="97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PI">
    <pageSetUpPr fitToPage="1"/>
  </sheetPr>
  <dimension ref="A1:M198"/>
  <sheetViews>
    <sheetView showGridLines="0" showZeros="0" zoomScaleNormal="100" workbookViewId="0">
      <pane ySplit="8" topLeftCell="A9" activePane="bottomLeft" state="frozen"/>
      <selection activeCell="D1" sqref="D1"/>
      <selection pane="bottomLeft" activeCell="A2" sqref="A2"/>
    </sheetView>
  </sheetViews>
  <sheetFormatPr defaultRowHeight="15" x14ac:dyDescent="0.25"/>
  <cols>
    <col min="1" max="1" width="3" customWidth="1"/>
    <col min="2" max="2" width="2.7109375" customWidth="1"/>
    <col min="3" max="3" width="6.28515625" customWidth="1"/>
    <col min="4" max="4" width="3.7109375" customWidth="1"/>
    <col min="5" max="5" width="45.7109375" customWidth="1"/>
    <col min="6" max="6" width="6.7109375" customWidth="1"/>
    <col min="7" max="8" width="15.7109375" customWidth="1"/>
    <col min="9" max="9" width="8.7109375" customWidth="1"/>
    <col min="10" max="10" width="3.28515625" customWidth="1"/>
    <col min="11" max="12" width="16.7109375" customWidth="1"/>
    <col min="13" max="13" width="3" customWidth="1"/>
  </cols>
  <sheetData>
    <row r="1" spans="1:13" x14ac:dyDescent="0.25">
      <c r="A1" s="3"/>
      <c r="B1" s="3"/>
      <c r="C1" s="32">
        <f>NazivPoslovnegaSubjekta</f>
        <v>0</v>
      </c>
      <c r="D1" s="31"/>
      <c r="E1" s="3"/>
      <c r="F1" s="134"/>
      <c r="G1" s="68"/>
      <c r="H1" s="68"/>
      <c r="I1" s="68"/>
      <c r="J1" s="3"/>
      <c r="K1" s="52"/>
      <c r="L1" s="53"/>
      <c r="M1" s="51"/>
    </row>
    <row r="2" spans="1:13" x14ac:dyDescent="0.25">
      <c r="A2" s="3"/>
      <c r="B2" s="3"/>
      <c r="C2" s="31"/>
      <c r="D2" s="31"/>
      <c r="E2" s="3"/>
      <c r="F2" s="134"/>
      <c r="G2" s="68"/>
      <c r="H2" s="68"/>
      <c r="I2" s="68"/>
      <c r="J2" s="3"/>
      <c r="K2" s="52"/>
      <c r="L2" s="53"/>
      <c r="M2" s="3"/>
    </row>
    <row r="3" spans="1:13" ht="18.75" x14ac:dyDescent="0.3">
      <c r="A3" s="3"/>
      <c r="B3" s="3"/>
      <c r="C3" s="355" t="s">
        <v>332</v>
      </c>
      <c r="D3" s="355"/>
      <c r="E3" s="355"/>
      <c r="F3" s="355"/>
      <c r="G3" s="355"/>
      <c r="H3" s="355"/>
      <c r="I3" s="355"/>
      <c r="J3" s="3"/>
      <c r="K3" s="52"/>
      <c r="L3" s="53"/>
      <c r="M3" s="3"/>
    </row>
    <row r="4" spans="1:13" x14ac:dyDescent="0.25">
      <c r="A4" s="3"/>
      <c r="B4" s="3"/>
      <c r="C4" s="356" t="str">
        <f>CONCATENATE("  za obdobje od   ",TEXT(ObdobjePorocanjaOd,"dd.mm.yyyy"),"  ","do ",TEXT(ObdobjePorocanjaDo,"dd.MM.yyyy"))</f>
        <v xml:space="preserve">  za obdobje od   00.01.1900  do 00.01.1900</v>
      </c>
      <c r="D4" s="356"/>
      <c r="E4" s="356"/>
      <c r="F4" s="356"/>
      <c r="G4" s="356"/>
      <c r="H4" s="356"/>
      <c r="I4" s="356"/>
      <c r="J4" s="3"/>
      <c r="K4" s="52"/>
      <c r="L4" s="53"/>
      <c r="M4" s="3"/>
    </row>
    <row r="5" spans="1:13" x14ac:dyDescent="0.25">
      <c r="A5" s="3"/>
      <c r="B5" s="3"/>
      <c r="C5" s="64"/>
      <c r="D5" s="64"/>
      <c r="E5" s="64"/>
      <c r="F5" s="64"/>
      <c r="G5" s="64"/>
      <c r="H5" s="64"/>
      <c r="I5" s="64"/>
      <c r="J5" s="3"/>
      <c r="K5" s="135"/>
      <c r="L5" s="135"/>
      <c r="M5" s="3"/>
    </row>
    <row r="6" spans="1:13" x14ac:dyDescent="0.25">
      <c r="A6" s="3"/>
      <c r="B6" s="3"/>
      <c r="C6" s="31"/>
      <c r="D6" s="31"/>
      <c r="E6" s="3"/>
      <c r="F6" s="134"/>
      <c r="G6" s="68"/>
      <c r="H6" s="68"/>
      <c r="I6" s="68" t="s">
        <v>90</v>
      </c>
      <c r="J6" s="3"/>
      <c r="K6" s="69" t="s">
        <v>333</v>
      </c>
      <c r="L6" s="70"/>
      <c r="M6" s="31"/>
    </row>
    <row r="7" spans="1:13" ht="26.25" x14ac:dyDescent="0.25">
      <c r="A7" s="357" t="s">
        <v>92</v>
      </c>
      <c r="B7" s="358"/>
      <c r="C7" s="136" t="s">
        <v>334</v>
      </c>
      <c r="D7" s="137" t="s">
        <v>3</v>
      </c>
      <c r="E7" s="138" t="s">
        <v>94</v>
      </c>
      <c r="F7" s="75" t="s">
        <v>335</v>
      </c>
      <c r="G7" s="76" t="s">
        <v>85</v>
      </c>
      <c r="H7" s="76" t="s">
        <v>86</v>
      </c>
      <c r="I7" s="77" t="s">
        <v>96</v>
      </c>
      <c r="J7" s="50"/>
      <c r="K7" s="58" t="s">
        <v>85</v>
      </c>
      <c r="L7" s="59" t="s">
        <v>86</v>
      </c>
      <c r="M7" s="31"/>
    </row>
    <row r="8" spans="1:13" x14ac:dyDescent="0.25">
      <c r="A8" s="78"/>
      <c r="B8" s="79"/>
      <c r="C8" s="139">
        <v>1</v>
      </c>
      <c r="D8" s="80"/>
      <c r="E8" s="81">
        <v>2</v>
      </c>
      <c r="F8" s="82">
        <v>3</v>
      </c>
      <c r="G8" s="80">
        <v>4</v>
      </c>
      <c r="H8" s="82">
        <v>5</v>
      </c>
      <c r="I8" s="83">
        <v>6</v>
      </c>
      <c r="J8" s="3"/>
      <c r="K8" s="322"/>
      <c r="L8" s="323"/>
      <c r="M8" s="140"/>
    </row>
    <row r="9" spans="1:13" x14ac:dyDescent="0.25">
      <c r="A9" s="92" t="s">
        <v>97</v>
      </c>
      <c r="B9" s="92" t="s">
        <v>98</v>
      </c>
      <c r="C9" s="141"/>
      <c r="D9" s="142" t="s">
        <v>101</v>
      </c>
      <c r="E9" s="87" t="s">
        <v>336</v>
      </c>
      <c r="F9" s="324">
        <v>110</v>
      </c>
      <c r="G9" s="144">
        <f>ROUND(G10+G14+G17,2)</f>
        <v>0</v>
      </c>
      <c r="H9" s="144">
        <f>ROUND(H10+H14+H17,2)</f>
        <v>0</v>
      </c>
      <c r="I9" s="145" t="str">
        <f>IF(IPI!$H9=0,"",IPI!$G9/IPI!$H9)</f>
        <v/>
      </c>
      <c r="J9" s="3"/>
      <c r="K9" s="91"/>
      <c r="L9" s="91"/>
      <c r="M9" s="140"/>
    </row>
    <row r="10" spans="1:13" ht="25.5" x14ac:dyDescent="0.25">
      <c r="A10" s="92" t="s">
        <v>97</v>
      </c>
      <c r="B10" s="92" t="s">
        <v>98</v>
      </c>
      <c r="C10" s="146"/>
      <c r="D10" s="94" t="s">
        <v>104</v>
      </c>
      <c r="E10" s="95" t="s">
        <v>337</v>
      </c>
      <c r="F10" s="143">
        <v>111</v>
      </c>
      <c r="G10" s="144">
        <f>ROUND(G11+G12+G13,2)</f>
        <v>0</v>
      </c>
      <c r="H10" s="144">
        <f>ROUND(H11+H12+H13,2)</f>
        <v>0</v>
      </c>
      <c r="I10" s="147" t="str">
        <f>IF(IPI!$H10=0,"",IPI!$G10/IPI!$H10)</f>
        <v/>
      </c>
      <c r="J10" s="3"/>
      <c r="K10" s="91"/>
      <c r="L10" s="91"/>
      <c r="M10" s="140"/>
    </row>
    <row r="11" spans="1:13" ht="25.5" x14ac:dyDescent="0.25">
      <c r="A11" s="92" t="s">
        <v>97</v>
      </c>
      <c r="B11" s="92" t="s">
        <v>98</v>
      </c>
      <c r="C11" s="146" t="s">
        <v>338</v>
      </c>
      <c r="D11" s="101" t="s">
        <v>106</v>
      </c>
      <c r="E11" s="102" t="s">
        <v>339</v>
      </c>
      <c r="F11" s="143">
        <v>112</v>
      </c>
      <c r="G11" s="148"/>
      <c r="H11" s="148"/>
      <c r="I11" s="147" t="str">
        <f>IF(IPI!$H11=0,"",IPI!$G11/IPI!$H11)</f>
        <v/>
      </c>
      <c r="J11" s="3"/>
      <c r="K11" s="91"/>
      <c r="L11" s="91"/>
      <c r="M11" s="140"/>
    </row>
    <row r="12" spans="1:13" x14ac:dyDescent="0.25">
      <c r="A12" s="92" t="s">
        <v>97</v>
      </c>
      <c r="B12" s="92" t="s">
        <v>98</v>
      </c>
      <c r="C12" s="146" t="s">
        <v>338</v>
      </c>
      <c r="D12" s="101" t="s">
        <v>123</v>
      </c>
      <c r="E12" s="102" t="s">
        <v>340</v>
      </c>
      <c r="F12" s="143">
        <v>113</v>
      </c>
      <c r="G12" s="148"/>
      <c r="H12" s="148"/>
      <c r="I12" s="147" t="str">
        <f>IF(IPI!$H12=0,"",IPI!$G12/IPI!$H12)</f>
        <v/>
      </c>
      <c r="J12" s="3"/>
      <c r="K12" s="91"/>
      <c r="L12" s="91"/>
      <c r="M12" s="140"/>
    </row>
    <row r="13" spans="1:13" x14ac:dyDescent="0.25">
      <c r="A13" s="92" t="s">
        <v>97</v>
      </c>
      <c r="B13" s="92" t="s">
        <v>98</v>
      </c>
      <c r="C13" s="146" t="s">
        <v>338</v>
      </c>
      <c r="D13" s="101" t="s">
        <v>135</v>
      </c>
      <c r="E13" s="102" t="s">
        <v>341</v>
      </c>
      <c r="F13" s="143">
        <v>114</v>
      </c>
      <c r="G13" s="148"/>
      <c r="H13" s="148"/>
      <c r="I13" s="147" t="str">
        <f>IF(IPI!$H13=0,"",IPI!$G13/IPI!$H13)</f>
        <v/>
      </c>
      <c r="J13" s="3"/>
      <c r="K13" s="91"/>
      <c r="L13" s="91"/>
      <c r="M13" s="140"/>
    </row>
    <row r="14" spans="1:13" ht="25.5" x14ac:dyDescent="0.25">
      <c r="A14" s="92" t="s">
        <v>97</v>
      </c>
      <c r="B14" s="92" t="s">
        <v>98</v>
      </c>
      <c r="C14" s="146"/>
      <c r="D14" s="94" t="s">
        <v>126</v>
      </c>
      <c r="E14" s="95" t="s">
        <v>342</v>
      </c>
      <c r="F14" s="143">
        <v>115</v>
      </c>
      <c r="G14" s="144">
        <f>ROUND(G15+G16,2)</f>
        <v>0</v>
      </c>
      <c r="H14" s="144">
        <f>ROUND(H15+H16,2)</f>
        <v>0</v>
      </c>
      <c r="I14" s="147" t="str">
        <f>IF(IPI!$H14=0,"",IPI!$G14/IPI!$H14)</f>
        <v/>
      </c>
      <c r="J14" s="3"/>
      <c r="K14" s="91"/>
      <c r="L14" s="91"/>
      <c r="M14" s="140"/>
    </row>
    <row r="15" spans="1:13" x14ac:dyDescent="0.25">
      <c r="A15" s="92" t="s">
        <v>97</v>
      </c>
      <c r="B15" s="92" t="s">
        <v>98</v>
      </c>
      <c r="C15" s="146" t="s">
        <v>338</v>
      </c>
      <c r="D15" s="101" t="s">
        <v>106</v>
      </c>
      <c r="E15" s="102" t="s">
        <v>343</v>
      </c>
      <c r="F15" s="143">
        <v>116</v>
      </c>
      <c r="G15" s="148"/>
      <c r="H15" s="148"/>
      <c r="I15" s="147" t="str">
        <f>IF(IPI!$H15=0,"",IPI!$G15/IPI!$H15)</f>
        <v/>
      </c>
      <c r="J15" s="3"/>
      <c r="K15" s="91"/>
      <c r="L15" s="91"/>
      <c r="M15" s="140"/>
    </row>
    <row r="16" spans="1:13" x14ac:dyDescent="0.25">
      <c r="A16" s="92" t="s">
        <v>97</v>
      </c>
      <c r="B16" s="92" t="s">
        <v>98</v>
      </c>
      <c r="C16" s="146" t="s">
        <v>338</v>
      </c>
      <c r="D16" s="101" t="s">
        <v>123</v>
      </c>
      <c r="E16" s="102" t="s">
        <v>341</v>
      </c>
      <c r="F16" s="143">
        <v>117</v>
      </c>
      <c r="G16" s="148"/>
      <c r="H16" s="148"/>
      <c r="I16" s="147" t="str">
        <f>IF(IPI!$H16=0,"",IPI!$G16/IPI!$H16)</f>
        <v/>
      </c>
      <c r="J16" s="3"/>
      <c r="K16" s="91"/>
      <c r="L16" s="91"/>
      <c r="M16" s="140"/>
    </row>
    <row r="17" spans="1:13" ht="25.5" x14ac:dyDescent="0.25">
      <c r="A17" s="92" t="s">
        <v>97</v>
      </c>
      <c r="B17" s="92" t="s">
        <v>98</v>
      </c>
      <c r="C17" s="146"/>
      <c r="D17" s="94" t="s">
        <v>153</v>
      </c>
      <c r="E17" s="95" t="s">
        <v>344</v>
      </c>
      <c r="F17" s="143">
        <v>118</v>
      </c>
      <c r="G17" s="144">
        <f>ROUND(G18+G19,2)</f>
        <v>0</v>
      </c>
      <c r="H17" s="144">
        <f>ROUND(H18+H19,2)</f>
        <v>0</v>
      </c>
      <c r="I17" s="147" t="str">
        <f>IF(IPI!$H17=0,"",IPI!$G17/IPI!$H17)</f>
        <v/>
      </c>
      <c r="J17" s="3"/>
      <c r="K17" s="91"/>
      <c r="L17" s="91"/>
      <c r="M17" s="140"/>
    </row>
    <row r="18" spans="1:13" x14ac:dyDescent="0.25">
      <c r="A18" s="92" t="s">
        <v>97</v>
      </c>
      <c r="B18" s="92" t="s">
        <v>98</v>
      </c>
      <c r="C18" s="146" t="s">
        <v>338</v>
      </c>
      <c r="D18" s="101" t="s">
        <v>106</v>
      </c>
      <c r="E18" s="102" t="s">
        <v>343</v>
      </c>
      <c r="F18" s="143">
        <v>119</v>
      </c>
      <c r="G18" s="148"/>
      <c r="H18" s="148"/>
      <c r="I18" s="147" t="str">
        <f>IF(IPI!$H18=0,"",IPI!$G18/IPI!$H18)</f>
        <v/>
      </c>
      <c r="J18" s="3"/>
      <c r="K18" s="91"/>
      <c r="L18" s="91"/>
      <c r="M18" s="140"/>
    </row>
    <row r="19" spans="1:13" x14ac:dyDescent="0.25">
      <c r="A19" s="92" t="s">
        <v>97</v>
      </c>
      <c r="B19" s="92" t="s">
        <v>98</v>
      </c>
      <c r="C19" s="146" t="s">
        <v>338</v>
      </c>
      <c r="D19" s="101" t="s">
        <v>123</v>
      </c>
      <c r="E19" s="102" t="s">
        <v>341</v>
      </c>
      <c r="F19" s="143">
        <v>120</v>
      </c>
      <c r="G19" s="148"/>
      <c r="H19" s="148"/>
      <c r="I19" s="147" t="str">
        <f>IF(IPI!$H19=0,"",IPI!$G19/IPI!$H19)</f>
        <v/>
      </c>
      <c r="J19" s="3"/>
      <c r="K19" s="91"/>
      <c r="L19" s="91"/>
      <c r="M19" s="140"/>
    </row>
    <row r="20" spans="1:13" ht="25.5" x14ac:dyDescent="0.25">
      <c r="A20" s="92" t="s">
        <v>97</v>
      </c>
      <c r="B20" s="92" t="s">
        <v>98</v>
      </c>
      <c r="C20" s="146"/>
      <c r="D20" s="94" t="s">
        <v>184</v>
      </c>
      <c r="E20" s="95" t="s">
        <v>345</v>
      </c>
      <c r="F20" s="143">
        <v>121</v>
      </c>
      <c r="G20" s="148"/>
      <c r="H20" s="148"/>
      <c r="I20" s="147" t="str">
        <f>IF(IPI!$H20=0,"",IPI!$G20/IPI!$H20)</f>
        <v/>
      </c>
      <c r="J20" s="3"/>
      <c r="K20" s="91"/>
      <c r="L20" s="91"/>
      <c r="M20" s="140"/>
    </row>
    <row r="21" spans="1:13" ht="25.5" x14ac:dyDescent="0.25">
      <c r="A21" s="92" t="s">
        <v>97</v>
      </c>
      <c r="B21" s="92" t="s">
        <v>98</v>
      </c>
      <c r="C21" s="146"/>
      <c r="D21" s="94" t="s">
        <v>229</v>
      </c>
      <c r="E21" s="95" t="s">
        <v>346</v>
      </c>
      <c r="F21" s="143">
        <v>122</v>
      </c>
      <c r="G21" s="148"/>
      <c r="H21" s="148"/>
      <c r="I21" s="147" t="str">
        <f>IF(IPI!$H21=0,"",IPI!$G21/IPI!$H21)</f>
        <v/>
      </c>
      <c r="J21" s="3"/>
      <c r="K21" s="91"/>
      <c r="L21" s="91"/>
      <c r="M21" s="140"/>
    </row>
    <row r="22" spans="1:13" x14ac:dyDescent="0.25">
      <c r="A22" s="92" t="s">
        <v>97</v>
      </c>
      <c r="B22" s="92" t="s">
        <v>98</v>
      </c>
      <c r="C22" s="146">
        <v>79</v>
      </c>
      <c r="D22" s="94" t="s">
        <v>307</v>
      </c>
      <c r="E22" s="95" t="s">
        <v>347</v>
      </c>
      <c r="F22" s="143">
        <v>123</v>
      </c>
      <c r="G22" s="148"/>
      <c r="H22" s="148"/>
      <c r="I22" s="147" t="str">
        <f>IF(IPI!$H22=0,"",IPI!$G22/IPI!$H22)</f>
        <v/>
      </c>
      <c r="J22" s="3"/>
      <c r="K22" s="91"/>
      <c r="L22" s="91"/>
      <c r="M22" s="140"/>
    </row>
    <row r="23" spans="1:13" ht="25.5" x14ac:dyDescent="0.25">
      <c r="A23" s="92" t="s">
        <v>97</v>
      </c>
      <c r="B23" s="92" t="s">
        <v>98</v>
      </c>
      <c r="C23" s="146" t="s">
        <v>338</v>
      </c>
      <c r="D23" s="94" t="s">
        <v>328</v>
      </c>
      <c r="E23" s="95" t="s">
        <v>348</v>
      </c>
      <c r="F23" s="143">
        <v>124</v>
      </c>
      <c r="G23" s="148"/>
      <c r="H23" s="148"/>
      <c r="I23" s="147" t="str">
        <f>IF(IPI!$H23=0,"",IPI!$G23/IPI!$H23)</f>
        <v/>
      </c>
      <c r="J23" s="3"/>
      <c r="K23" s="91"/>
      <c r="L23" s="91"/>
      <c r="M23" s="140"/>
    </row>
    <row r="24" spans="1:13" x14ac:dyDescent="0.25">
      <c r="A24" s="92" t="s">
        <v>97</v>
      </c>
      <c r="B24" s="92" t="s">
        <v>98</v>
      </c>
      <c r="C24" s="146" t="s">
        <v>338</v>
      </c>
      <c r="D24" s="94" t="s">
        <v>349</v>
      </c>
      <c r="E24" s="95" t="s">
        <v>350</v>
      </c>
      <c r="F24" s="143">
        <v>125</v>
      </c>
      <c r="G24" s="148"/>
      <c r="H24" s="148"/>
      <c r="I24" s="147" t="str">
        <f>IF(IPI!$H24=0,"",IPI!$G24/IPI!$H24)</f>
        <v/>
      </c>
      <c r="J24" s="3"/>
      <c r="K24" s="91"/>
      <c r="L24" s="91"/>
      <c r="M24" s="140"/>
    </row>
    <row r="25" spans="1:13" ht="25.5" x14ac:dyDescent="0.25">
      <c r="A25" s="92" t="s">
        <v>97</v>
      </c>
      <c r="B25" s="92" t="s">
        <v>98</v>
      </c>
      <c r="C25" s="146"/>
      <c r="D25" s="94" t="s">
        <v>351</v>
      </c>
      <c r="E25" s="95" t="s">
        <v>352</v>
      </c>
      <c r="F25" s="143">
        <v>126</v>
      </c>
      <c r="G25" s="144">
        <f>ROUND(G9+G20-G21+G22+G23+G24,2)</f>
        <v>0</v>
      </c>
      <c r="H25" s="144">
        <f>ROUND(H9+H20-H21+H22+H23+H24,2)</f>
        <v>0</v>
      </c>
      <c r="I25" s="147" t="str">
        <f>IF(IPI!$H25=0,"",IPI!$G25/IPI!$H25)</f>
        <v/>
      </c>
      <c r="J25" s="3"/>
      <c r="K25" s="91"/>
      <c r="L25" s="91"/>
      <c r="M25" s="140"/>
    </row>
    <row r="26" spans="1:13" ht="25.5" x14ac:dyDescent="0.25">
      <c r="A26" s="92" t="s">
        <v>97</v>
      </c>
      <c r="B26" s="92" t="s">
        <v>98</v>
      </c>
      <c r="C26" s="146"/>
      <c r="D26" s="94" t="s">
        <v>353</v>
      </c>
      <c r="E26" s="95" t="s">
        <v>354</v>
      </c>
      <c r="F26" s="324">
        <v>127</v>
      </c>
      <c r="G26" s="144">
        <f>ROUND(G27+G38+G43+G47,2)</f>
        <v>0</v>
      </c>
      <c r="H26" s="144">
        <f>ROUND(H27+H38+H43+H47,2)</f>
        <v>0</v>
      </c>
      <c r="I26" s="147" t="str">
        <f>IF(IPI!$H26=0,"",IPI!$G26/IPI!$H26)</f>
        <v/>
      </c>
      <c r="J26" s="3"/>
      <c r="K26" s="91"/>
      <c r="L26" s="91"/>
      <c r="M26" s="140"/>
    </row>
    <row r="27" spans="1:13" ht="25.5" x14ac:dyDescent="0.25">
      <c r="A27" s="92" t="s">
        <v>97</v>
      </c>
      <c r="B27" s="92" t="s">
        <v>98</v>
      </c>
      <c r="C27" s="146"/>
      <c r="D27" s="94" t="s">
        <v>104</v>
      </c>
      <c r="E27" s="95" t="s">
        <v>355</v>
      </c>
      <c r="F27" s="143">
        <v>128</v>
      </c>
      <c r="G27" s="144">
        <f>ROUND(G28+G29+G33,2)</f>
        <v>0</v>
      </c>
      <c r="H27" s="144">
        <f>ROUND(H28+H29+H33,2)</f>
        <v>0</v>
      </c>
      <c r="I27" s="147" t="str">
        <f>IF(IPI!$H27=0,"",IPI!$G27/IPI!$H27)</f>
        <v/>
      </c>
      <c r="J27" s="3"/>
      <c r="K27" s="91"/>
      <c r="L27" s="91"/>
      <c r="M27" s="140"/>
    </row>
    <row r="28" spans="1:13" x14ac:dyDescent="0.25">
      <c r="A28" s="92" t="s">
        <v>97</v>
      </c>
      <c r="B28" s="92" t="s">
        <v>98</v>
      </c>
      <c r="C28" s="146" t="s">
        <v>356</v>
      </c>
      <c r="D28" s="101" t="s">
        <v>106</v>
      </c>
      <c r="E28" s="102" t="s">
        <v>357</v>
      </c>
      <c r="F28" s="143">
        <v>129</v>
      </c>
      <c r="G28" s="148"/>
      <c r="H28" s="148"/>
      <c r="I28" s="147" t="str">
        <f>IF(IPI!$H28=0,"",IPI!$G28/IPI!$H28)</f>
        <v/>
      </c>
      <c r="J28" s="3"/>
      <c r="K28" s="91"/>
      <c r="L28" s="91"/>
      <c r="M28" s="140"/>
    </row>
    <row r="29" spans="1:13" x14ac:dyDescent="0.25">
      <c r="A29" s="92" t="s">
        <v>97</v>
      </c>
      <c r="B29" s="92" t="s">
        <v>98</v>
      </c>
      <c r="C29" s="146"/>
      <c r="D29" s="101" t="s">
        <v>123</v>
      </c>
      <c r="E29" s="102" t="s">
        <v>358</v>
      </c>
      <c r="F29" s="143">
        <v>130</v>
      </c>
      <c r="G29" s="144">
        <f>ROUND(G30+G31+G32,2)</f>
        <v>0</v>
      </c>
      <c r="H29" s="144">
        <f>ROUND(H30+H31+H32,2)</f>
        <v>0</v>
      </c>
      <c r="I29" s="147" t="str">
        <f>IF(IPI!$H29=0,"",IPI!$G29/IPI!$H29)</f>
        <v/>
      </c>
      <c r="J29" s="3"/>
      <c r="K29" s="91"/>
      <c r="L29" s="91"/>
      <c r="M29" s="140"/>
    </row>
    <row r="30" spans="1:13" x14ac:dyDescent="0.25">
      <c r="A30" s="92" t="s">
        <v>97</v>
      </c>
      <c r="B30" s="92" t="s">
        <v>98</v>
      </c>
      <c r="C30" s="146" t="s">
        <v>359</v>
      </c>
      <c r="D30" s="101" t="s">
        <v>360</v>
      </c>
      <c r="E30" s="102" t="s">
        <v>361</v>
      </c>
      <c r="F30" s="143">
        <v>131</v>
      </c>
      <c r="G30" s="148"/>
      <c r="H30" s="148"/>
      <c r="I30" s="147" t="str">
        <f>IF(IPI!$H30=0,"",IPI!$G30/IPI!$H30)</f>
        <v/>
      </c>
      <c r="J30" s="3"/>
      <c r="K30" s="91"/>
      <c r="L30" s="91"/>
      <c r="M30" s="140"/>
    </row>
    <row r="31" spans="1:13" x14ac:dyDescent="0.25">
      <c r="A31" s="92" t="s">
        <v>97</v>
      </c>
      <c r="B31" s="92" t="s">
        <v>98</v>
      </c>
      <c r="C31" s="146" t="s">
        <v>359</v>
      </c>
      <c r="D31" s="101" t="s">
        <v>362</v>
      </c>
      <c r="E31" s="102" t="s">
        <v>363</v>
      </c>
      <c r="F31" s="143">
        <v>132</v>
      </c>
      <c r="G31" s="148"/>
      <c r="H31" s="148"/>
      <c r="I31" s="147" t="str">
        <f>IF(IPI!$H31=0,"",IPI!$G31/IPI!$H31)</f>
        <v/>
      </c>
      <c r="J31" s="3"/>
      <c r="K31" s="91"/>
      <c r="L31" s="91"/>
      <c r="M31" s="140"/>
    </row>
    <row r="32" spans="1:13" x14ac:dyDescent="0.25">
      <c r="A32" s="92" t="s">
        <v>97</v>
      </c>
      <c r="B32" s="92" t="s">
        <v>98</v>
      </c>
      <c r="C32" s="146" t="s">
        <v>359</v>
      </c>
      <c r="D32" s="101" t="s">
        <v>364</v>
      </c>
      <c r="E32" s="102" t="s">
        <v>365</v>
      </c>
      <c r="F32" s="143">
        <v>133</v>
      </c>
      <c r="G32" s="148"/>
      <c r="H32" s="148"/>
      <c r="I32" s="147" t="str">
        <f>IF(IPI!$H32=0,"",IPI!$G32/IPI!$H32)</f>
        <v/>
      </c>
      <c r="J32" s="3"/>
      <c r="K32" s="91"/>
      <c r="L32" s="91"/>
      <c r="M32" s="140"/>
    </row>
    <row r="33" spans="1:13" x14ac:dyDescent="0.25">
      <c r="A33" s="92" t="s">
        <v>97</v>
      </c>
      <c r="B33" s="92" t="s">
        <v>98</v>
      </c>
      <c r="C33" s="146"/>
      <c r="D33" s="101" t="s">
        <v>135</v>
      </c>
      <c r="E33" s="102" t="s">
        <v>366</v>
      </c>
      <c r="F33" s="143">
        <v>134</v>
      </c>
      <c r="G33" s="144">
        <f>ROUND(G34+G35+G36+G37,2)</f>
        <v>0</v>
      </c>
      <c r="H33" s="144">
        <f>ROUND(H34+H35+H36+H37,2)</f>
        <v>0</v>
      </c>
      <c r="I33" s="147" t="str">
        <f>IF(IPI!$H33=0,"",IPI!$G33/IPI!$H33)</f>
        <v/>
      </c>
      <c r="J33" s="3"/>
      <c r="K33" s="91"/>
      <c r="L33" s="91"/>
      <c r="M33" s="140"/>
    </row>
    <row r="34" spans="1:13" x14ac:dyDescent="0.25">
      <c r="A34" s="92" t="s">
        <v>97</v>
      </c>
      <c r="B34" s="92" t="s">
        <v>98</v>
      </c>
      <c r="C34" s="146" t="s">
        <v>367</v>
      </c>
      <c r="D34" s="101" t="s">
        <v>360</v>
      </c>
      <c r="E34" s="102" t="s">
        <v>368</v>
      </c>
      <c r="F34" s="143">
        <v>135</v>
      </c>
      <c r="G34" s="148"/>
      <c r="H34" s="148"/>
      <c r="I34" s="147" t="str">
        <f>IF(IPI!$H34=0,"",IPI!$G34/IPI!$H34)</f>
        <v/>
      </c>
      <c r="J34" s="3"/>
      <c r="K34" s="91"/>
      <c r="L34" s="91"/>
      <c r="M34" s="140"/>
    </row>
    <row r="35" spans="1:13" x14ac:dyDescent="0.25">
      <c r="A35" s="92" t="s">
        <v>97</v>
      </c>
      <c r="B35" s="92" t="s">
        <v>98</v>
      </c>
      <c r="C35" s="146" t="s">
        <v>367</v>
      </c>
      <c r="D35" s="101" t="s">
        <v>362</v>
      </c>
      <c r="E35" s="102" t="s">
        <v>369</v>
      </c>
      <c r="F35" s="143">
        <v>136</v>
      </c>
      <c r="G35" s="148"/>
      <c r="H35" s="148"/>
      <c r="I35" s="147" t="str">
        <f>IF(IPI!$H35=0,"",IPI!$G35/IPI!$H35)</f>
        <v/>
      </c>
      <c r="J35" s="3"/>
      <c r="K35" s="91"/>
      <c r="L35" s="91"/>
      <c r="M35" s="140"/>
    </row>
    <row r="36" spans="1:13" x14ac:dyDescent="0.25">
      <c r="A36" s="92" t="s">
        <v>97</v>
      </c>
      <c r="B36" s="92" t="s">
        <v>98</v>
      </c>
      <c r="C36" s="146" t="s">
        <v>367</v>
      </c>
      <c r="D36" s="101" t="s">
        <v>364</v>
      </c>
      <c r="E36" s="102" t="s">
        <v>370</v>
      </c>
      <c r="F36" s="143">
        <v>137</v>
      </c>
      <c r="G36" s="148"/>
      <c r="H36" s="148"/>
      <c r="I36" s="147" t="str">
        <f>IF(IPI!$H36=0,"",IPI!$G36/IPI!$H36)</f>
        <v/>
      </c>
      <c r="J36" s="3"/>
      <c r="K36" s="91"/>
      <c r="L36" s="91"/>
      <c r="M36" s="140"/>
    </row>
    <row r="37" spans="1:13" x14ac:dyDescent="0.25">
      <c r="A37" s="92" t="s">
        <v>97</v>
      </c>
      <c r="B37" s="92" t="s">
        <v>98</v>
      </c>
      <c r="C37" s="146" t="s">
        <v>367</v>
      </c>
      <c r="D37" s="101" t="s">
        <v>371</v>
      </c>
      <c r="E37" s="102" t="s">
        <v>372</v>
      </c>
      <c r="F37" s="143">
        <v>138</v>
      </c>
      <c r="G37" s="148"/>
      <c r="H37" s="148"/>
      <c r="I37" s="147" t="str">
        <f>IF(IPI!$H37=0,"",IPI!$G37/IPI!$H37)</f>
        <v/>
      </c>
      <c r="J37" s="3"/>
      <c r="K37" s="91"/>
      <c r="L37" s="91"/>
      <c r="M37" s="140"/>
    </row>
    <row r="38" spans="1:13" x14ac:dyDescent="0.25">
      <c r="A38" s="92" t="s">
        <v>97</v>
      </c>
      <c r="B38" s="92" t="s">
        <v>98</v>
      </c>
      <c r="C38" s="146"/>
      <c r="D38" s="94" t="s">
        <v>126</v>
      </c>
      <c r="E38" s="95" t="s">
        <v>373</v>
      </c>
      <c r="F38" s="143">
        <v>139</v>
      </c>
      <c r="G38" s="144">
        <f>ROUND(G39+G40+G41+G42,2)</f>
        <v>0</v>
      </c>
      <c r="H38" s="144">
        <f>ROUND(H39+H40+H41+H42,2)</f>
        <v>0</v>
      </c>
      <c r="I38" s="147" t="str">
        <f>IF(IPI!$H38=0,"",IPI!$G38/IPI!$H38)</f>
        <v/>
      </c>
      <c r="J38" s="3"/>
      <c r="K38" s="91"/>
      <c r="L38" s="91"/>
      <c r="M38" s="140"/>
    </row>
    <row r="39" spans="1:13" x14ac:dyDescent="0.25">
      <c r="A39" s="92" t="s">
        <v>97</v>
      </c>
      <c r="B39" s="92" t="s">
        <v>98</v>
      </c>
      <c r="C39" s="146" t="s">
        <v>374</v>
      </c>
      <c r="D39" s="101" t="s">
        <v>106</v>
      </c>
      <c r="E39" s="102" t="s">
        <v>375</v>
      </c>
      <c r="F39" s="143">
        <v>140</v>
      </c>
      <c r="G39" s="148"/>
      <c r="H39" s="148"/>
      <c r="I39" s="147" t="str">
        <f>IF(IPI!$H39=0,"",IPI!$G39/IPI!$H39)</f>
        <v/>
      </c>
      <c r="J39" s="3"/>
      <c r="K39" s="91"/>
      <c r="L39" s="91"/>
      <c r="M39" s="140"/>
    </row>
    <row r="40" spans="1:13" x14ac:dyDescent="0.25">
      <c r="A40" s="92" t="s">
        <v>97</v>
      </c>
      <c r="B40" s="92" t="s">
        <v>98</v>
      </c>
      <c r="C40" s="146" t="s">
        <v>374</v>
      </c>
      <c r="D40" s="101" t="s">
        <v>123</v>
      </c>
      <c r="E40" s="102" t="s">
        <v>376</v>
      </c>
      <c r="F40" s="143">
        <v>141</v>
      </c>
      <c r="G40" s="148"/>
      <c r="H40" s="148"/>
      <c r="I40" s="147" t="str">
        <f>IF(IPI!$H40=0,"",IPI!$G40/IPI!$H40)</f>
        <v/>
      </c>
      <c r="J40" s="3"/>
      <c r="K40" s="91"/>
      <c r="L40" s="91"/>
      <c r="M40" s="140"/>
    </row>
    <row r="41" spans="1:13" x14ac:dyDescent="0.25">
      <c r="A41" s="92" t="s">
        <v>97</v>
      </c>
      <c r="B41" s="92" t="s">
        <v>98</v>
      </c>
      <c r="C41" s="146" t="s">
        <v>374</v>
      </c>
      <c r="D41" s="101" t="s">
        <v>135</v>
      </c>
      <c r="E41" s="102" t="s">
        <v>377</v>
      </c>
      <c r="F41" s="143">
        <v>142</v>
      </c>
      <c r="G41" s="148"/>
      <c r="H41" s="148"/>
      <c r="I41" s="147" t="str">
        <f>IF(IPI!$H41=0,"",IPI!$G41/IPI!$H41)</f>
        <v/>
      </c>
      <c r="J41" s="3"/>
      <c r="K41" s="91"/>
      <c r="L41" s="91"/>
      <c r="M41" s="140"/>
    </row>
    <row r="42" spans="1:13" x14ac:dyDescent="0.25">
      <c r="A42" s="92" t="s">
        <v>97</v>
      </c>
      <c r="B42" s="92" t="s">
        <v>98</v>
      </c>
      <c r="C42" s="146" t="s">
        <v>374</v>
      </c>
      <c r="D42" s="101" t="s">
        <v>138</v>
      </c>
      <c r="E42" s="102" t="s">
        <v>378</v>
      </c>
      <c r="F42" s="143">
        <v>143</v>
      </c>
      <c r="G42" s="148"/>
      <c r="H42" s="148"/>
      <c r="I42" s="147" t="str">
        <f>IF(IPI!$H42=0,"",IPI!$G42/IPI!$H42)</f>
        <v/>
      </c>
      <c r="J42" s="3"/>
      <c r="K42" s="91"/>
      <c r="L42" s="91"/>
      <c r="M42" s="140"/>
    </row>
    <row r="43" spans="1:13" x14ac:dyDescent="0.25">
      <c r="A43" s="92" t="s">
        <v>97</v>
      </c>
      <c r="B43" s="92" t="s">
        <v>98</v>
      </c>
      <c r="C43" s="146"/>
      <c r="D43" s="94" t="s">
        <v>153</v>
      </c>
      <c r="E43" s="95" t="s">
        <v>379</v>
      </c>
      <c r="F43" s="143">
        <v>144</v>
      </c>
      <c r="G43" s="144">
        <f>ROUND(G44+G45+G46,2)</f>
        <v>0</v>
      </c>
      <c r="H43" s="144">
        <f>ROUND(H44+H45+H46,2)</f>
        <v>0</v>
      </c>
      <c r="I43" s="147" t="str">
        <f>IF(IPI!$H43=0,"",IPI!$G43/IPI!$H43)</f>
        <v/>
      </c>
      <c r="J43" s="3"/>
      <c r="K43" s="91"/>
      <c r="L43" s="91"/>
      <c r="M43" s="140"/>
    </row>
    <row r="44" spans="1:13" x14ac:dyDescent="0.25">
      <c r="A44" s="92" t="s">
        <v>97</v>
      </c>
      <c r="B44" s="92" t="s">
        <v>98</v>
      </c>
      <c r="C44" s="146">
        <v>43</v>
      </c>
      <c r="D44" s="101" t="s">
        <v>106</v>
      </c>
      <c r="E44" s="102" t="s">
        <v>380</v>
      </c>
      <c r="F44" s="143">
        <v>145</v>
      </c>
      <c r="G44" s="148"/>
      <c r="H44" s="148"/>
      <c r="I44" s="147" t="str">
        <f>IF(IPI!$H44=0,"",IPI!$G44/IPI!$H44)</f>
        <v/>
      </c>
      <c r="J44" s="3"/>
      <c r="K44" s="91"/>
      <c r="L44" s="91"/>
      <c r="M44" s="140"/>
    </row>
    <row r="45" spans="1:13" ht="25.5" x14ac:dyDescent="0.25">
      <c r="A45" s="92" t="s">
        <v>97</v>
      </c>
      <c r="B45" s="92" t="s">
        <v>98</v>
      </c>
      <c r="C45" s="146" t="s">
        <v>381</v>
      </c>
      <c r="D45" s="101" t="s">
        <v>123</v>
      </c>
      <c r="E45" s="102" t="s">
        <v>382</v>
      </c>
      <c r="F45" s="143">
        <v>146</v>
      </c>
      <c r="G45" s="148"/>
      <c r="H45" s="148"/>
      <c r="I45" s="147" t="str">
        <f>IF(IPI!$H45=0,"",IPI!$G45/IPI!$H45)</f>
        <v/>
      </c>
      <c r="J45" s="3"/>
      <c r="K45" s="91"/>
      <c r="L45" s="91"/>
      <c r="M45" s="140"/>
    </row>
    <row r="46" spans="1:13" ht="25.5" x14ac:dyDescent="0.25">
      <c r="A46" s="92" t="s">
        <v>97</v>
      </c>
      <c r="B46" s="92" t="s">
        <v>98</v>
      </c>
      <c r="C46" s="146" t="s">
        <v>381</v>
      </c>
      <c r="D46" s="101" t="s">
        <v>135</v>
      </c>
      <c r="E46" s="102" t="s">
        <v>383</v>
      </c>
      <c r="F46" s="143">
        <v>147</v>
      </c>
      <c r="G46" s="148"/>
      <c r="H46" s="148"/>
      <c r="I46" s="147" t="str">
        <f>IF(IPI!$H46=0,"",IPI!$G46/IPI!$H46)</f>
        <v/>
      </c>
      <c r="J46" s="3"/>
      <c r="K46" s="91"/>
      <c r="L46" s="91"/>
      <c r="M46" s="140"/>
    </row>
    <row r="47" spans="1:13" ht="25.5" x14ac:dyDescent="0.25">
      <c r="A47" s="92" t="s">
        <v>97</v>
      </c>
      <c r="B47" s="92" t="s">
        <v>98</v>
      </c>
      <c r="C47" s="146"/>
      <c r="D47" s="94" t="s">
        <v>154</v>
      </c>
      <c r="E47" s="95" t="s">
        <v>384</v>
      </c>
      <c r="F47" s="324">
        <v>148</v>
      </c>
      <c r="G47" s="144">
        <f>ROUND(G48+G49+G50+G51,2)</f>
        <v>0</v>
      </c>
      <c r="H47" s="144">
        <f>ROUND(H48+H49+H50+H51,2)</f>
        <v>0</v>
      </c>
      <c r="I47" s="147" t="str">
        <f>IF(IPI!$H47=0,"",IPI!$G47/IPI!$H47)</f>
        <v/>
      </c>
      <c r="J47" s="3"/>
      <c r="K47" s="91"/>
      <c r="L47" s="91"/>
      <c r="M47" s="140"/>
    </row>
    <row r="48" spans="1:13" x14ac:dyDescent="0.25">
      <c r="A48" s="92"/>
      <c r="B48" s="92" t="s">
        <v>98</v>
      </c>
      <c r="C48" s="146" t="s">
        <v>385</v>
      </c>
      <c r="D48" s="101" t="s">
        <v>106</v>
      </c>
      <c r="E48" s="149" t="s">
        <v>386</v>
      </c>
      <c r="F48" s="143" t="s">
        <v>387</v>
      </c>
      <c r="G48" s="148"/>
      <c r="H48" s="148"/>
      <c r="I48" s="147"/>
      <c r="J48" s="3"/>
      <c r="K48" s="100" t="str">
        <f>IF('Osnovni podatki'!$D$13="SP","V redu",IF(G48=0,"V redu","Samo SP"))</f>
        <v>V redu</v>
      </c>
      <c r="L48" s="100" t="str">
        <f>IF('Osnovni podatki'!$D$13="SP","V redu",IF(H48=0,"V redu","Samo SP"))</f>
        <v>V redu</v>
      </c>
      <c r="M48" s="140"/>
    </row>
    <row r="49" spans="1:13" ht="22.5" x14ac:dyDescent="0.25">
      <c r="A49" s="92"/>
      <c r="B49" s="92" t="s">
        <v>98</v>
      </c>
      <c r="C49" s="146" t="s">
        <v>388</v>
      </c>
      <c r="D49" s="101" t="s">
        <v>123</v>
      </c>
      <c r="E49" s="149" t="s">
        <v>389</v>
      </c>
      <c r="F49" s="143" t="s">
        <v>390</v>
      </c>
      <c r="G49" s="148"/>
      <c r="H49" s="148"/>
      <c r="I49" s="147"/>
      <c r="J49" s="3"/>
      <c r="K49" s="100" t="str">
        <f>IF('Osnovni podatki'!$D$13="SP","V redu",IF(G49=0,"V redu","Samo SP"))</f>
        <v>V redu</v>
      </c>
      <c r="L49" s="100" t="str">
        <f>IF('Osnovni podatki'!$D$13="SP","V redu",IF(H49=0,"V redu","Samo SP"))</f>
        <v>V redu</v>
      </c>
      <c r="M49" s="140"/>
    </row>
    <row r="50" spans="1:13" x14ac:dyDescent="0.25">
      <c r="A50" s="92" t="s">
        <v>97</v>
      </c>
      <c r="B50" s="92"/>
      <c r="C50" s="146">
        <v>44</v>
      </c>
      <c r="D50" s="101" t="s">
        <v>106</v>
      </c>
      <c r="E50" s="102" t="s">
        <v>391</v>
      </c>
      <c r="F50" s="143">
        <v>149</v>
      </c>
      <c r="G50" s="148"/>
      <c r="H50" s="148"/>
      <c r="I50" s="147" t="str">
        <f>IF(IPI!$H50=0,"",IPI!$G50/IPI!$H50)</f>
        <v/>
      </c>
      <c r="J50" s="3"/>
      <c r="K50" s="91"/>
      <c r="L50" s="91"/>
      <c r="M50" s="140"/>
    </row>
    <row r="51" spans="1:13" x14ac:dyDescent="0.25">
      <c r="A51" s="92" t="s">
        <v>97</v>
      </c>
      <c r="B51" s="92"/>
      <c r="C51" s="146">
        <v>48</v>
      </c>
      <c r="D51" s="101" t="s">
        <v>123</v>
      </c>
      <c r="E51" s="102" t="s">
        <v>392</v>
      </c>
      <c r="F51" s="143">
        <v>150</v>
      </c>
      <c r="G51" s="148"/>
      <c r="H51" s="148"/>
      <c r="I51" s="147" t="str">
        <f>IF(IPI!$H51=0,"",IPI!$G51/IPI!$H51)</f>
        <v/>
      </c>
      <c r="J51" s="3"/>
      <c r="K51" s="100" t="str">
        <f>IF('Osnovni podatki'!$D$13="GD","V redu",IF(G51=0,"V redu","Samo GD"))</f>
        <v>V redu</v>
      </c>
      <c r="L51" s="100" t="str">
        <f>IF('Osnovni podatki'!$D$13="GD","V redu",IF(H51=0,"V redu","Samo GD"))</f>
        <v>V redu</v>
      </c>
      <c r="M51" s="140"/>
    </row>
    <row r="52" spans="1:13" ht="25.5" x14ac:dyDescent="0.25">
      <c r="A52" s="92" t="s">
        <v>97</v>
      </c>
      <c r="B52" s="92" t="s">
        <v>98</v>
      </c>
      <c r="C52" s="146"/>
      <c r="D52" s="94" t="s">
        <v>393</v>
      </c>
      <c r="E52" s="95" t="s">
        <v>394</v>
      </c>
      <c r="F52" s="143">
        <v>151</v>
      </c>
      <c r="G52" s="144">
        <f>ROUND(IF(G25-G26&gt;0,G25-G26,0),2)</f>
        <v>0</v>
      </c>
      <c r="H52" s="144">
        <f>ROUND(IF(H25-H26&gt;0,H25-H26,0),2)</f>
        <v>0</v>
      </c>
      <c r="I52" s="147" t="str">
        <f>IF(IPI!$H52=0,"",IPI!$G52/IPI!$H52)</f>
        <v/>
      </c>
      <c r="J52" s="3"/>
      <c r="K52" s="91"/>
      <c r="L52" s="91"/>
      <c r="M52" s="140"/>
    </row>
    <row r="53" spans="1:13" ht="25.5" x14ac:dyDescent="0.25">
      <c r="A53" s="92" t="s">
        <v>97</v>
      </c>
      <c r="B53" s="92" t="s">
        <v>98</v>
      </c>
      <c r="C53" s="146"/>
      <c r="D53" s="94" t="s">
        <v>104</v>
      </c>
      <c r="E53" s="95" t="s">
        <v>395</v>
      </c>
      <c r="F53" s="143">
        <v>152</v>
      </c>
      <c r="G53" s="144">
        <f>ROUND(ABS(IF(G25-G26&lt;0,G25-G26,0)),2)</f>
        <v>0</v>
      </c>
      <c r="H53" s="144">
        <f>ROUND(ABS(IF(H25-H26&lt;0,H25-H26,0)),2)</f>
        <v>0</v>
      </c>
      <c r="I53" s="147" t="str">
        <f>IF(IPI!$H53=0,"",IPI!$G53/IPI!$H53)</f>
        <v/>
      </c>
      <c r="J53" s="3"/>
      <c r="K53" s="91"/>
      <c r="L53" s="91"/>
      <c r="M53" s="140"/>
    </row>
    <row r="54" spans="1:13" x14ac:dyDescent="0.25">
      <c r="A54" s="92" t="s">
        <v>97</v>
      </c>
      <c r="B54" s="92" t="s">
        <v>98</v>
      </c>
      <c r="C54" s="146"/>
      <c r="D54" s="94" t="s">
        <v>396</v>
      </c>
      <c r="E54" s="95" t="s">
        <v>397</v>
      </c>
      <c r="F54" s="143">
        <v>153</v>
      </c>
      <c r="G54" s="144">
        <f>ROUND(G56+G61+G64,2)</f>
        <v>0</v>
      </c>
      <c r="H54" s="144">
        <f>ROUND(H56+H61+H64,2)</f>
        <v>0</v>
      </c>
      <c r="I54" s="147" t="str">
        <f>IF(IPI!$H54=0,"",IPI!$G54/IPI!$H54)</f>
        <v/>
      </c>
      <c r="J54" s="3"/>
      <c r="K54" s="91"/>
      <c r="L54" s="91"/>
      <c r="M54" s="140"/>
    </row>
    <row r="55" spans="1:13" x14ac:dyDescent="0.25">
      <c r="A55" s="92" t="s">
        <v>97</v>
      </c>
      <c r="B55" s="92" t="s">
        <v>98</v>
      </c>
      <c r="C55" s="146"/>
      <c r="D55" s="101"/>
      <c r="E55" s="150" t="s">
        <v>398</v>
      </c>
      <c r="F55" s="143">
        <v>154</v>
      </c>
      <c r="G55" s="144">
        <f>ROUND(G61+G64,2)</f>
        <v>0</v>
      </c>
      <c r="H55" s="144">
        <f>ROUND(H61+H64,2)</f>
        <v>0</v>
      </c>
      <c r="I55" s="147" t="str">
        <f>IF(IPI!$H55=0,"",IPI!$G55/IPI!$H55)</f>
        <v/>
      </c>
      <c r="J55" s="3"/>
      <c r="K55" s="91"/>
      <c r="L55" s="91"/>
      <c r="M55" s="140"/>
    </row>
    <row r="56" spans="1:13" x14ac:dyDescent="0.25">
      <c r="A56" s="92" t="s">
        <v>97</v>
      </c>
      <c r="B56" s="92" t="s">
        <v>98</v>
      </c>
      <c r="C56" s="146"/>
      <c r="D56" s="94" t="s">
        <v>104</v>
      </c>
      <c r="E56" s="95" t="s">
        <v>399</v>
      </c>
      <c r="F56" s="143">
        <v>155</v>
      </c>
      <c r="G56" s="144">
        <f>ROUND(G57+G58+G59+G60,2)</f>
        <v>0</v>
      </c>
      <c r="H56" s="144">
        <f>ROUND(H57+H58+H59+H60,2)</f>
        <v>0</v>
      </c>
      <c r="I56" s="147" t="str">
        <f>IF(IPI!$H56=0,"",IPI!$G56/IPI!$H56)</f>
        <v/>
      </c>
      <c r="J56" s="3"/>
      <c r="K56" s="91"/>
      <c r="L56" s="91"/>
      <c r="M56" s="140"/>
    </row>
    <row r="57" spans="1:13" x14ac:dyDescent="0.25">
      <c r="A57" s="92" t="s">
        <v>97</v>
      </c>
      <c r="B57" s="92" t="s">
        <v>98</v>
      </c>
      <c r="C57" s="146" t="s">
        <v>400</v>
      </c>
      <c r="D57" s="101" t="s">
        <v>106</v>
      </c>
      <c r="E57" s="102" t="s">
        <v>401</v>
      </c>
      <c r="F57" s="143">
        <v>156</v>
      </c>
      <c r="G57" s="148"/>
      <c r="H57" s="148"/>
      <c r="I57" s="147" t="str">
        <f>IF(IPI!$H57=0,"",IPI!$G57/IPI!$H57)</f>
        <v/>
      </c>
      <c r="J57" s="3"/>
      <c r="K57" s="91"/>
      <c r="L57" s="91"/>
      <c r="M57" s="140"/>
    </row>
    <row r="58" spans="1:13" x14ac:dyDescent="0.25">
      <c r="A58" s="92" t="s">
        <v>97</v>
      </c>
      <c r="B58" s="92" t="s">
        <v>98</v>
      </c>
      <c r="C58" s="146" t="s">
        <v>400</v>
      </c>
      <c r="D58" s="101" t="s">
        <v>123</v>
      </c>
      <c r="E58" s="102" t="s">
        <v>402</v>
      </c>
      <c r="F58" s="143">
        <v>157</v>
      </c>
      <c r="G58" s="148"/>
      <c r="H58" s="148"/>
      <c r="I58" s="147" t="str">
        <f>IF(IPI!$H58=0,"",IPI!$G58/IPI!$H58)</f>
        <v/>
      </c>
      <c r="J58" s="3"/>
      <c r="K58" s="91"/>
      <c r="L58" s="91"/>
      <c r="M58" s="140"/>
    </row>
    <row r="59" spans="1:13" x14ac:dyDescent="0.25">
      <c r="A59" s="92" t="s">
        <v>97</v>
      </c>
      <c r="B59" s="92" t="s">
        <v>98</v>
      </c>
      <c r="C59" s="146" t="s">
        <v>400</v>
      </c>
      <c r="D59" s="101" t="s">
        <v>135</v>
      </c>
      <c r="E59" s="102" t="s">
        <v>403</v>
      </c>
      <c r="F59" s="143">
        <v>158</v>
      </c>
      <c r="G59" s="148"/>
      <c r="H59" s="148"/>
      <c r="I59" s="147" t="str">
        <f>IF(IPI!$H59=0,"",IPI!$G59/IPI!$H59)</f>
        <v/>
      </c>
      <c r="J59" s="3"/>
      <c r="K59" s="91"/>
      <c r="L59" s="91"/>
      <c r="M59" s="140"/>
    </row>
    <row r="60" spans="1:13" x14ac:dyDescent="0.25">
      <c r="A60" s="92" t="s">
        <v>97</v>
      </c>
      <c r="B60" s="92" t="s">
        <v>98</v>
      </c>
      <c r="C60" s="146" t="s">
        <v>400</v>
      </c>
      <c r="D60" s="101" t="s">
        <v>138</v>
      </c>
      <c r="E60" s="102" t="s">
        <v>404</v>
      </c>
      <c r="F60" s="143">
        <v>159</v>
      </c>
      <c r="G60" s="148"/>
      <c r="H60" s="148"/>
      <c r="I60" s="147" t="str">
        <f>IF(IPI!$H60=0,"",IPI!$G60/IPI!$H60)</f>
        <v/>
      </c>
      <c r="J60" s="3"/>
      <c r="K60" s="91"/>
      <c r="L60" s="91"/>
      <c r="M60" s="140"/>
    </row>
    <row r="61" spans="1:13" x14ac:dyDescent="0.25">
      <c r="A61" s="92" t="s">
        <v>97</v>
      </c>
      <c r="B61" s="92" t="s">
        <v>98</v>
      </c>
      <c r="C61" s="146"/>
      <c r="D61" s="94" t="s">
        <v>126</v>
      </c>
      <c r="E61" s="95" t="s">
        <v>405</v>
      </c>
      <c r="F61" s="143">
        <v>160</v>
      </c>
      <c r="G61" s="144">
        <f>ROUND(G62+G63,2)</f>
        <v>0</v>
      </c>
      <c r="H61" s="144">
        <f>ROUND(H62+H63,2)</f>
        <v>0</v>
      </c>
      <c r="I61" s="147" t="str">
        <f>IF(IPI!$H61=0,"",IPI!$G61/IPI!$H61)</f>
        <v/>
      </c>
      <c r="J61" s="3"/>
      <c r="K61" s="91"/>
      <c r="L61" s="91"/>
      <c r="M61" s="140"/>
    </row>
    <row r="62" spans="1:13" x14ac:dyDescent="0.25">
      <c r="A62" s="92" t="s">
        <v>97</v>
      </c>
      <c r="B62" s="92" t="s">
        <v>98</v>
      </c>
      <c r="C62" s="146" t="s">
        <v>400</v>
      </c>
      <c r="D62" s="101" t="s">
        <v>106</v>
      </c>
      <c r="E62" s="102" t="s">
        <v>406</v>
      </c>
      <c r="F62" s="143">
        <v>161</v>
      </c>
      <c r="G62" s="148"/>
      <c r="H62" s="148"/>
      <c r="I62" s="147" t="str">
        <f>IF(IPI!$H62=0,"",IPI!$G62/IPI!$H62)</f>
        <v/>
      </c>
      <c r="J62" s="3"/>
      <c r="K62" s="91"/>
      <c r="L62" s="91"/>
      <c r="M62" s="140"/>
    </row>
    <row r="63" spans="1:13" x14ac:dyDescent="0.25">
      <c r="A63" s="92" t="s">
        <v>97</v>
      </c>
      <c r="B63" s="92" t="s">
        <v>98</v>
      </c>
      <c r="C63" s="146" t="s">
        <v>400</v>
      </c>
      <c r="D63" s="101" t="s">
        <v>123</v>
      </c>
      <c r="E63" s="102" t="s">
        <v>407</v>
      </c>
      <c r="F63" s="143">
        <v>162</v>
      </c>
      <c r="G63" s="148"/>
      <c r="H63" s="148"/>
      <c r="I63" s="147" t="str">
        <f>IF(IPI!$H63=0,"",IPI!$G63/IPI!$H63)</f>
        <v/>
      </c>
      <c r="J63" s="3"/>
      <c r="K63" s="91"/>
      <c r="L63" s="91"/>
      <c r="M63" s="140"/>
    </row>
    <row r="64" spans="1:13" x14ac:dyDescent="0.25">
      <c r="A64" s="92" t="s">
        <v>97</v>
      </c>
      <c r="B64" s="92" t="s">
        <v>98</v>
      </c>
      <c r="C64" s="146"/>
      <c r="D64" s="94" t="s">
        <v>153</v>
      </c>
      <c r="E64" s="95" t="s">
        <v>408</v>
      </c>
      <c r="F64" s="143">
        <v>163</v>
      </c>
      <c r="G64" s="144">
        <f>ROUND(G65+G66,2)</f>
        <v>0</v>
      </c>
      <c r="H64" s="144">
        <f>ROUND(H65+H66,2)</f>
        <v>0</v>
      </c>
      <c r="I64" s="147" t="str">
        <f>IF(IPI!$H64=0,"",IPI!$G64/IPI!$H64)</f>
        <v/>
      </c>
      <c r="J64" s="3"/>
      <c r="K64" s="91"/>
      <c r="L64" s="91"/>
      <c r="M64" s="140"/>
    </row>
    <row r="65" spans="1:13" ht="25.5" x14ac:dyDescent="0.25">
      <c r="A65" s="92" t="s">
        <v>97</v>
      </c>
      <c r="B65" s="92" t="s">
        <v>98</v>
      </c>
      <c r="C65" s="146" t="s">
        <v>400</v>
      </c>
      <c r="D65" s="101" t="s">
        <v>106</v>
      </c>
      <c r="E65" s="102" t="s">
        <v>409</v>
      </c>
      <c r="F65" s="143">
        <v>164</v>
      </c>
      <c r="G65" s="148"/>
      <c r="H65" s="148"/>
      <c r="I65" s="147" t="str">
        <f>IF(IPI!$H65=0,"",IPI!$G65/IPI!$H65)</f>
        <v/>
      </c>
      <c r="J65" s="3"/>
      <c r="K65" s="91"/>
      <c r="L65" s="91"/>
      <c r="M65" s="140"/>
    </row>
    <row r="66" spans="1:13" x14ac:dyDescent="0.25">
      <c r="A66" s="92" t="s">
        <v>97</v>
      </c>
      <c r="B66" s="92" t="s">
        <v>98</v>
      </c>
      <c r="C66" s="146" t="s">
        <v>400</v>
      </c>
      <c r="D66" s="101" t="s">
        <v>123</v>
      </c>
      <c r="E66" s="102" t="s">
        <v>410</v>
      </c>
      <c r="F66" s="143">
        <v>165</v>
      </c>
      <c r="G66" s="148"/>
      <c r="H66" s="148"/>
      <c r="I66" s="147" t="str">
        <f>IF(IPI!$H66=0,"",IPI!$G66/IPI!$H66)</f>
        <v/>
      </c>
      <c r="J66" s="3"/>
      <c r="K66" s="91"/>
      <c r="L66" s="91"/>
      <c r="M66" s="140"/>
    </row>
    <row r="67" spans="1:13" x14ac:dyDescent="0.25">
      <c r="A67" s="92" t="s">
        <v>97</v>
      </c>
      <c r="B67" s="92" t="s">
        <v>98</v>
      </c>
      <c r="C67" s="146"/>
      <c r="D67" s="94" t="s">
        <v>411</v>
      </c>
      <c r="E67" s="95" t="s">
        <v>412</v>
      </c>
      <c r="F67" s="143">
        <v>166</v>
      </c>
      <c r="G67" s="144">
        <f>ROUND(G69+G70+G75,2)</f>
        <v>0</v>
      </c>
      <c r="H67" s="144">
        <f>ROUND(H69+H70+H75,2)</f>
        <v>0</v>
      </c>
      <c r="I67" s="147" t="str">
        <f>IF(IPI!$H67=0,"",IPI!$G67/IPI!$H67)</f>
        <v/>
      </c>
      <c r="J67" s="3"/>
      <c r="K67" s="91"/>
      <c r="L67" s="91"/>
      <c r="M67" s="140"/>
    </row>
    <row r="68" spans="1:13" x14ac:dyDescent="0.25">
      <c r="A68" s="92" t="s">
        <v>97</v>
      </c>
      <c r="B68" s="92" t="s">
        <v>98</v>
      </c>
      <c r="C68" s="146"/>
      <c r="D68" s="101"/>
      <c r="E68" s="150" t="s">
        <v>413</v>
      </c>
      <c r="F68" s="143">
        <v>167</v>
      </c>
      <c r="G68" s="144">
        <f>ROUND(G70+G75,2)</f>
        <v>0</v>
      </c>
      <c r="H68" s="144">
        <f>ROUND(H70+H75,2)</f>
        <v>0</v>
      </c>
      <c r="I68" s="147" t="str">
        <f>IF(IPI!$H68=0,"",IPI!$G68/IPI!$H68)</f>
        <v/>
      </c>
      <c r="J68" s="3"/>
      <c r="K68" s="91"/>
      <c r="L68" s="91"/>
      <c r="M68" s="140"/>
    </row>
    <row r="69" spans="1:13" x14ac:dyDescent="0.25">
      <c r="A69" s="92" t="s">
        <v>97</v>
      </c>
      <c r="B69" s="92" t="s">
        <v>98</v>
      </c>
      <c r="C69" s="146" t="s">
        <v>414</v>
      </c>
      <c r="D69" s="94" t="s">
        <v>104</v>
      </c>
      <c r="E69" s="95" t="s">
        <v>415</v>
      </c>
      <c r="F69" s="143">
        <v>168</v>
      </c>
      <c r="G69" s="148"/>
      <c r="H69" s="148"/>
      <c r="I69" s="147" t="str">
        <f>IF(IPI!$H69=0,"",IPI!$G69/IPI!$H69)</f>
        <v/>
      </c>
      <c r="J69" s="3"/>
      <c r="K69" s="91"/>
      <c r="L69" s="91"/>
      <c r="M69" s="140"/>
    </row>
    <row r="70" spans="1:13" ht="25.5" x14ac:dyDescent="0.25">
      <c r="A70" s="92" t="s">
        <v>97</v>
      </c>
      <c r="B70" s="92" t="s">
        <v>98</v>
      </c>
      <c r="C70" s="146"/>
      <c r="D70" s="94" t="s">
        <v>126</v>
      </c>
      <c r="E70" s="95" t="s">
        <v>416</v>
      </c>
      <c r="F70" s="143">
        <v>169</v>
      </c>
      <c r="G70" s="144">
        <f>ROUND(G71+G72+G73+G74,2)</f>
        <v>0</v>
      </c>
      <c r="H70" s="144">
        <f>ROUND(H71+H72+H73+H74,2)</f>
        <v>0</v>
      </c>
      <c r="I70" s="147" t="str">
        <f>IF(IPI!$H70=0,"",IPI!$G70/IPI!$H70)</f>
        <v/>
      </c>
      <c r="J70" s="3"/>
      <c r="K70" s="91"/>
      <c r="L70" s="91"/>
      <c r="M70" s="140"/>
    </row>
    <row r="71" spans="1:13" x14ac:dyDescent="0.25">
      <c r="A71" s="92" t="s">
        <v>97</v>
      </c>
      <c r="B71" s="92" t="s">
        <v>98</v>
      </c>
      <c r="C71" s="146" t="s">
        <v>414</v>
      </c>
      <c r="D71" s="101" t="s">
        <v>106</v>
      </c>
      <c r="E71" s="102" t="s">
        <v>417</v>
      </c>
      <c r="F71" s="143">
        <v>170</v>
      </c>
      <c r="G71" s="148"/>
      <c r="H71" s="148"/>
      <c r="I71" s="147" t="str">
        <f>IF(IPI!$H71=0,"",IPI!$G71/IPI!$H71)</f>
        <v/>
      </c>
      <c r="J71" s="3"/>
      <c r="K71" s="91"/>
      <c r="L71" s="91"/>
      <c r="M71" s="140"/>
    </row>
    <row r="72" spans="1:13" x14ac:dyDescent="0.25">
      <c r="A72" s="92" t="s">
        <v>97</v>
      </c>
      <c r="B72" s="92" t="s">
        <v>98</v>
      </c>
      <c r="C72" s="146" t="s">
        <v>414</v>
      </c>
      <c r="D72" s="101" t="s">
        <v>123</v>
      </c>
      <c r="E72" s="102" t="s">
        <v>418</v>
      </c>
      <c r="F72" s="143">
        <v>171</v>
      </c>
      <c r="G72" s="148"/>
      <c r="H72" s="148"/>
      <c r="I72" s="147" t="str">
        <f>IF(IPI!$H72=0,"",IPI!$G72/IPI!$H72)</f>
        <v/>
      </c>
      <c r="J72" s="3"/>
      <c r="K72" s="91"/>
      <c r="L72" s="91"/>
      <c r="M72" s="140"/>
    </row>
    <row r="73" spans="1:13" x14ac:dyDescent="0.25">
      <c r="A73" s="92" t="s">
        <v>97</v>
      </c>
      <c r="B73" s="92" t="s">
        <v>98</v>
      </c>
      <c r="C73" s="146" t="s">
        <v>414</v>
      </c>
      <c r="D73" s="101" t="s">
        <v>135</v>
      </c>
      <c r="E73" s="102" t="s">
        <v>419</v>
      </c>
      <c r="F73" s="143">
        <v>172</v>
      </c>
      <c r="G73" s="148"/>
      <c r="H73" s="148"/>
      <c r="I73" s="147" t="str">
        <f>IF(IPI!$H73=0,"",IPI!$G73/IPI!$H73)</f>
        <v/>
      </c>
      <c r="J73" s="3"/>
      <c r="K73" s="91"/>
      <c r="L73" s="91"/>
      <c r="M73" s="140"/>
    </row>
    <row r="74" spans="1:13" x14ac:dyDescent="0.25">
      <c r="A74" s="92" t="s">
        <v>97</v>
      </c>
      <c r="B74" s="92" t="s">
        <v>98</v>
      </c>
      <c r="C74" s="146" t="s">
        <v>414</v>
      </c>
      <c r="D74" s="101" t="s">
        <v>138</v>
      </c>
      <c r="E74" s="102" t="s">
        <v>420</v>
      </c>
      <c r="F74" s="143">
        <v>173</v>
      </c>
      <c r="G74" s="148"/>
      <c r="H74" s="148"/>
      <c r="I74" s="147" t="str">
        <f>IF(IPI!$H74=0,"",IPI!$G74/IPI!$H74)</f>
        <v/>
      </c>
      <c r="J74" s="3"/>
      <c r="K74" s="91"/>
      <c r="L74" s="91"/>
      <c r="M74" s="140"/>
    </row>
    <row r="75" spans="1:13" x14ac:dyDescent="0.25">
      <c r="A75" s="92" t="s">
        <v>97</v>
      </c>
      <c r="B75" s="92" t="s">
        <v>98</v>
      </c>
      <c r="C75" s="146"/>
      <c r="D75" s="94" t="s">
        <v>153</v>
      </c>
      <c r="E75" s="95" t="s">
        <v>421</v>
      </c>
      <c r="F75" s="143">
        <v>174</v>
      </c>
      <c r="G75" s="144">
        <f>ROUND(G76+G77+G78,2)</f>
        <v>0</v>
      </c>
      <c r="H75" s="144">
        <f>ROUND(H76+H77+H78,2)</f>
        <v>0</v>
      </c>
      <c r="I75" s="147" t="str">
        <f>IF(IPI!$H75=0,"",IPI!$G75/IPI!$H75)</f>
        <v/>
      </c>
      <c r="J75" s="3"/>
      <c r="K75" s="91"/>
      <c r="L75" s="91"/>
      <c r="M75" s="140"/>
    </row>
    <row r="76" spans="1:13" ht="25.5" x14ac:dyDescent="0.25">
      <c r="A76" s="92" t="s">
        <v>97</v>
      </c>
      <c r="B76" s="92" t="s">
        <v>98</v>
      </c>
      <c r="C76" s="146" t="s">
        <v>414</v>
      </c>
      <c r="D76" s="101" t="s">
        <v>106</v>
      </c>
      <c r="E76" s="102" t="s">
        <v>422</v>
      </c>
      <c r="F76" s="143">
        <v>175</v>
      </c>
      <c r="G76" s="148"/>
      <c r="H76" s="148"/>
      <c r="I76" s="147" t="str">
        <f>IF(IPI!$H76=0,"",IPI!$G76/IPI!$H76)</f>
        <v/>
      </c>
      <c r="J76" s="3"/>
      <c r="K76" s="91"/>
      <c r="L76" s="91"/>
      <c r="M76" s="140"/>
    </row>
    <row r="77" spans="1:13" ht="25.5" x14ac:dyDescent="0.25">
      <c r="A77" s="92" t="s">
        <v>97</v>
      </c>
      <c r="B77" s="92" t="s">
        <v>98</v>
      </c>
      <c r="C77" s="146" t="s">
        <v>414</v>
      </c>
      <c r="D77" s="101" t="s">
        <v>123</v>
      </c>
      <c r="E77" s="102" t="s">
        <v>423</v>
      </c>
      <c r="F77" s="143">
        <v>176</v>
      </c>
      <c r="G77" s="148"/>
      <c r="H77" s="148"/>
      <c r="I77" s="147" t="str">
        <f>IF(IPI!$H77=0,"",IPI!$G77/IPI!$H77)</f>
        <v/>
      </c>
      <c r="J77" s="3"/>
      <c r="K77" s="91"/>
      <c r="L77" s="91"/>
      <c r="M77" s="140"/>
    </row>
    <row r="78" spans="1:13" x14ac:dyDescent="0.25">
      <c r="A78" s="92" t="s">
        <v>97</v>
      </c>
      <c r="B78" s="92" t="s">
        <v>98</v>
      </c>
      <c r="C78" s="146" t="s">
        <v>414</v>
      </c>
      <c r="D78" s="101" t="s">
        <v>135</v>
      </c>
      <c r="E78" s="102" t="s">
        <v>424</v>
      </c>
      <c r="F78" s="143">
        <v>177</v>
      </c>
      <c r="G78" s="148"/>
      <c r="H78" s="148"/>
      <c r="I78" s="147" t="str">
        <f>IF(IPI!$H78=0,"",IPI!$G78/IPI!$H78)</f>
        <v/>
      </c>
      <c r="J78" s="3"/>
      <c r="K78" s="91"/>
      <c r="L78" s="91"/>
      <c r="M78" s="140"/>
    </row>
    <row r="79" spans="1:13" x14ac:dyDescent="0.25">
      <c r="A79" s="92" t="s">
        <v>97</v>
      </c>
      <c r="B79" s="92" t="s">
        <v>98</v>
      </c>
      <c r="C79" s="146"/>
      <c r="D79" s="94" t="s">
        <v>425</v>
      </c>
      <c r="E79" s="95" t="s">
        <v>426</v>
      </c>
      <c r="F79" s="143">
        <v>178</v>
      </c>
      <c r="G79" s="144">
        <f>ROUND(G80+G81,2)</f>
        <v>0</v>
      </c>
      <c r="H79" s="144">
        <f>ROUND(H80+H81,2)</f>
        <v>0</v>
      </c>
      <c r="I79" s="147" t="str">
        <f>IF(IPI!$H79=0,"",IPI!$G79/IPI!$H79)</f>
        <v/>
      </c>
      <c r="J79" s="3"/>
      <c r="K79" s="91"/>
      <c r="L79" s="91"/>
      <c r="M79" s="140"/>
    </row>
    <row r="80" spans="1:13" ht="25.5" x14ac:dyDescent="0.25">
      <c r="A80" s="92" t="s">
        <v>97</v>
      </c>
      <c r="B80" s="92" t="s">
        <v>98</v>
      </c>
      <c r="C80" s="146" t="s">
        <v>427</v>
      </c>
      <c r="D80" s="94" t="s">
        <v>104</v>
      </c>
      <c r="E80" s="95" t="s">
        <v>428</v>
      </c>
      <c r="F80" s="143">
        <v>179</v>
      </c>
      <c r="G80" s="148"/>
      <c r="H80" s="148"/>
      <c r="I80" s="147" t="str">
        <f>IF(IPI!$H80=0,"",IPI!$G80/IPI!$H80)</f>
        <v/>
      </c>
      <c r="J80" s="3"/>
      <c r="K80" s="91"/>
      <c r="L80" s="91"/>
      <c r="M80" s="140"/>
    </row>
    <row r="81" spans="1:13" x14ac:dyDescent="0.25">
      <c r="A81" s="92" t="s">
        <v>97</v>
      </c>
      <c r="B81" s="92" t="s">
        <v>98</v>
      </c>
      <c r="C81" s="146" t="s">
        <v>427</v>
      </c>
      <c r="D81" s="94" t="s">
        <v>126</v>
      </c>
      <c r="E81" s="95" t="s">
        <v>429</v>
      </c>
      <c r="F81" s="143">
        <v>180</v>
      </c>
      <c r="G81" s="148"/>
      <c r="H81" s="148"/>
      <c r="I81" s="147" t="str">
        <f>IF(IPI!$H81=0,"",IPI!$G81/IPI!$H81)</f>
        <v/>
      </c>
      <c r="J81" s="3"/>
      <c r="K81" s="91"/>
      <c r="L81" s="91"/>
      <c r="M81" s="140"/>
    </row>
    <row r="82" spans="1:13" x14ac:dyDescent="0.25">
      <c r="A82" s="92" t="s">
        <v>97</v>
      </c>
      <c r="B82" s="92" t="s">
        <v>98</v>
      </c>
      <c r="C82" s="146">
        <v>75</v>
      </c>
      <c r="D82" s="94" t="s">
        <v>430</v>
      </c>
      <c r="E82" s="95" t="s">
        <v>431</v>
      </c>
      <c r="F82" s="143">
        <v>181</v>
      </c>
      <c r="G82" s="148"/>
      <c r="H82" s="148"/>
      <c r="I82" s="147" t="str">
        <f>IF(IPI!$H82=0,"",IPI!$G82/IPI!$H82)</f>
        <v/>
      </c>
      <c r="J82" s="3"/>
      <c r="K82" s="91"/>
      <c r="L82" s="91"/>
      <c r="M82" s="140"/>
    </row>
    <row r="83" spans="1:13" ht="25.5" x14ac:dyDescent="0.25">
      <c r="A83" s="92" t="s">
        <v>97</v>
      </c>
      <c r="B83" s="92" t="s">
        <v>98</v>
      </c>
      <c r="C83" s="146">
        <v>80</v>
      </c>
      <c r="D83" s="94" t="s">
        <v>432</v>
      </c>
      <c r="E83" s="95" t="s">
        <v>433</v>
      </c>
      <c r="F83" s="143">
        <v>182</v>
      </c>
      <c r="G83" s="144">
        <f>ROUND(IF(G52-G53+G54-G67+G79-G82&gt;0,G52-G53+G54-G67+G79-G82,0),2)</f>
        <v>0</v>
      </c>
      <c r="H83" s="144">
        <f>ROUND(IF(H52-H53+H54-H67+H79-H82&gt;0,H52-H53+H54-H67+H79-H82,0),2)</f>
        <v>0</v>
      </c>
      <c r="I83" s="147" t="str">
        <f>IF(IPI!$H83=0,"",IPI!$G83/IPI!$H83)</f>
        <v/>
      </c>
      <c r="J83" s="3"/>
      <c r="K83" s="91"/>
      <c r="L83" s="91"/>
      <c r="M83" s="140"/>
    </row>
    <row r="84" spans="1:13" ht="25.5" x14ac:dyDescent="0.25">
      <c r="A84" s="92" t="s">
        <v>97</v>
      </c>
      <c r="B84" s="92" t="s">
        <v>98</v>
      </c>
      <c r="C84" s="146">
        <v>80</v>
      </c>
      <c r="D84" s="94" t="s">
        <v>434</v>
      </c>
      <c r="E84" s="95" t="s">
        <v>435</v>
      </c>
      <c r="F84" s="143">
        <v>183</v>
      </c>
      <c r="G84" s="144">
        <f>ROUND(ABS(IF(G52-G53+G54-G67+G79-G82&lt;0,G52-G53+G54-G67+G79-G82,0)),2)</f>
        <v>0</v>
      </c>
      <c r="H84" s="144">
        <f>ROUND(ABS(IF(H52-H53+H54-H67+H79-H82&lt;0,H52-H53+H54-H67+H79-H82,0)),2)</f>
        <v>0</v>
      </c>
      <c r="I84" s="147" t="str">
        <f>IF(IPI!$H84=0,"",IPI!$G84/IPI!$H84)</f>
        <v/>
      </c>
      <c r="J84" s="3"/>
      <c r="K84" s="91"/>
      <c r="L84" s="91"/>
      <c r="M84" s="140"/>
    </row>
    <row r="85" spans="1:13" x14ac:dyDescent="0.25">
      <c r="A85" s="92" t="s">
        <v>97</v>
      </c>
      <c r="B85" s="92"/>
      <c r="C85" s="146" t="s">
        <v>436</v>
      </c>
      <c r="D85" s="94" t="s">
        <v>437</v>
      </c>
      <c r="E85" s="95" t="s">
        <v>438</v>
      </c>
      <c r="F85" s="143">
        <v>184</v>
      </c>
      <c r="G85" s="148"/>
      <c r="H85" s="148"/>
      <c r="I85" s="147" t="str">
        <f>IF(IPI!$H85=0,"",IPI!$G85/IPI!$H85)</f>
        <v/>
      </c>
      <c r="J85" s="3"/>
      <c r="K85" s="91"/>
      <c r="L85" s="91"/>
      <c r="M85" s="140"/>
    </row>
    <row r="86" spans="1:13" x14ac:dyDescent="0.25">
      <c r="A86" s="92" t="s">
        <v>97</v>
      </c>
      <c r="B86" s="92"/>
      <c r="C86" s="146" t="s">
        <v>436</v>
      </c>
      <c r="D86" s="94" t="s">
        <v>439</v>
      </c>
      <c r="E86" s="95" t="s">
        <v>440</v>
      </c>
      <c r="F86" s="143">
        <v>185</v>
      </c>
      <c r="G86" s="148"/>
      <c r="H86" s="148"/>
      <c r="I86" s="147" t="str">
        <f>IF(IPI!$H86=0,"",IPI!$G86/IPI!$H86)</f>
        <v/>
      </c>
      <c r="J86" s="3"/>
      <c r="K86" s="91"/>
      <c r="L86" s="91"/>
      <c r="M86" s="140"/>
    </row>
    <row r="87" spans="1:13" x14ac:dyDescent="0.25">
      <c r="A87" s="92" t="s">
        <v>97</v>
      </c>
      <c r="B87" s="92"/>
      <c r="C87" s="146" t="s">
        <v>436</v>
      </c>
      <c r="D87" s="94" t="s">
        <v>441</v>
      </c>
      <c r="E87" s="95" t="s">
        <v>442</v>
      </c>
      <c r="F87" s="143">
        <v>186</v>
      </c>
      <c r="G87" s="144">
        <f>ROUND(IF(G83-G84-G85-G86&gt;0,G83-G84-G85-G86,0),2)</f>
        <v>0</v>
      </c>
      <c r="H87" s="144">
        <f>ROUND(IF(H83-H84-H85-H86&gt;0,H83-H84-H85-H86,0),2)</f>
        <v>0</v>
      </c>
      <c r="I87" s="147" t="str">
        <f>IF(IPI!$H87=0,"",IPI!$G87/IPI!$H87)</f>
        <v/>
      </c>
      <c r="J87" s="3"/>
      <c r="K87" s="91"/>
      <c r="L87" s="91"/>
      <c r="M87" s="140"/>
    </row>
    <row r="88" spans="1:13" ht="25.5" x14ac:dyDescent="0.25">
      <c r="A88" s="92" t="s">
        <v>97</v>
      </c>
      <c r="B88" s="92"/>
      <c r="C88" s="146">
        <v>89</v>
      </c>
      <c r="D88" s="94" t="s">
        <v>443</v>
      </c>
      <c r="E88" s="95" t="s">
        <v>444</v>
      </c>
      <c r="F88" s="143">
        <v>187</v>
      </c>
      <c r="G88" s="144">
        <f>ROUND(ABS(IF(G83-G84-G85-G86&lt;0,G83-G84-G85-G86,0)),2)</f>
        <v>0</v>
      </c>
      <c r="H88" s="144">
        <f>ROUND(ABS(IF(H83-H84-H85-H86&lt;0,H83-H84-H85-H86,0)),2)</f>
        <v>0</v>
      </c>
      <c r="I88" s="147" t="str">
        <f>IF(IPI!$H88=0,"",IPI!$G88/IPI!$H88)</f>
        <v/>
      </c>
      <c r="J88" s="3"/>
      <c r="K88" s="91"/>
      <c r="L88" s="91"/>
      <c r="M88" s="140"/>
    </row>
    <row r="89" spans="1:13" ht="38.25" x14ac:dyDescent="0.25">
      <c r="A89" s="92" t="s">
        <v>97</v>
      </c>
      <c r="B89" s="92" t="s">
        <v>98</v>
      </c>
      <c r="C89" s="151"/>
      <c r="D89" s="152"/>
      <c r="E89" s="153" t="s">
        <v>445</v>
      </c>
      <c r="F89" s="154">
        <v>188</v>
      </c>
      <c r="G89" s="155"/>
      <c r="H89" s="155"/>
      <c r="I89" s="145"/>
      <c r="J89" s="3"/>
      <c r="K89" s="91"/>
      <c r="L89" s="91"/>
      <c r="M89" s="140"/>
    </row>
    <row r="90" spans="1:13" ht="30.75" customHeight="1" x14ac:dyDescent="0.25">
      <c r="A90" s="92" t="s">
        <v>97</v>
      </c>
      <c r="B90" s="92" t="s">
        <v>98</v>
      </c>
      <c r="C90" s="156"/>
      <c r="D90" s="157"/>
      <c r="E90" s="158" t="s">
        <v>446</v>
      </c>
      <c r="F90" s="159">
        <v>189</v>
      </c>
      <c r="G90" s="348"/>
      <c r="H90" s="348"/>
      <c r="I90" s="160"/>
      <c r="J90" s="3"/>
      <c r="K90" s="347" t="str">
        <f>IF(AND(G90&gt;0,G90&lt;13),"V redu","Obvezen podatek od 1 do 12")</f>
        <v>Obvezen podatek od 1 do 12</v>
      </c>
      <c r="L90" s="347" t="str">
        <f>IF(AND(H90&gt;0,H90&lt;13),"V redu","Obvezen podatek od 1 do 12")</f>
        <v>Obvezen podatek od 1 do 12</v>
      </c>
      <c r="M90" s="140"/>
    </row>
    <row r="91" spans="1:13" x14ac:dyDescent="0.25">
      <c r="A91" s="3"/>
      <c r="B91" s="3"/>
      <c r="C91" s="31"/>
      <c r="D91" s="31"/>
      <c r="E91" s="3"/>
      <c r="F91" s="134"/>
      <c r="G91" s="68"/>
      <c r="H91" s="68"/>
      <c r="I91" s="68"/>
      <c r="J91" s="3"/>
      <c r="K91" s="91"/>
      <c r="L91" s="91"/>
      <c r="M91" s="140"/>
    </row>
    <row r="92" spans="1:13" x14ac:dyDescent="0.25">
      <c r="A92" s="3"/>
      <c r="B92" s="3"/>
      <c r="C92" s="31"/>
      <c r="D92" s="31"/>
      <c r="E92" s="3"/>
      <c r="F92" s="134"/>
      <c r="G92" s="68"/>
      <c r="H92" s="68"/>
      <c r="I92" s="68"/>
      <c r="J92" s="3"/>
      <c r="K92" s="91"/>
      <c r="L92" s="91"/>
      <c r="M92" s="140"/>
    </row>
    <row r="93" spans="1:13" x14ac:dyDescent="0.25">
      <c r="A93" s="3"/>
      <c r="B93" s="3"/>
      <c r="C93" s="31"/>
      <c r="D93" s="31"/>
      <c r="E93" s="3"/>
      <c r="F93" s="134"/>
      <c r="G93" s="68"/>
      <c r="H93" s="68"/>
      <c r="I93" s="68"/>
      <c r="J93" s="3"/>
      <c r="K93" s="91"/>
      <c r="L93" s="91"/>
      <c r="M93" s="140"/>
    </row>
    <row r="94" spans="1:13" x14ac:dyDescent="0.25">
      <c r="A94" s="3"/>
      <c r="B94" s="3"/>
      <c r="C94" s="31"/>
      <c r="D94" s="31"/>
      <c r="E94" s="3"/>
      <c r="F94" s="134"/>
      <c r="G94" s="68"/>
      <c r="H94" s="68"/>
      <c r="I94" s="68"/>
      <c r="J94" s="3"/>
      <c r="K94" s="91"/>
      <c r="L94" s="91"/>
      <c r="M94" s="140"/>
    </row>
    <row r="95" spans="1:13" x14ac:dyDescent="0.25">
      <c r="A95" s="3"/>
      <c r="B95" s="3"/>
      <c r="C95" s="31"/>
      <c r="D95" s="31"/>
      <c r="E95" s="3"/>
      <c r="F95" s="134"/>
      <c r="G95" s="68"/>
      <c r="H95" s="68"/>
      <c r="I95" s="68"/>
      <c r="J95" s="3"/>
      <c r="K95" s="91"/>
      <c r="L95" s="91"/>
      <c r="M95" s="140"/>
    </row>
    <row r="96" spans="1:13" x14ac:dyDescent="0.25">
      <c r="A96" s="3"/>
      <c r="B96" s="3"/>
      <c r="C96" s="31"/>
      <c r="D96" s="31"/>
      <c r="E96" s="3"/>
      <c r="F96" s="134"/>
      <c r="G96" s="68"/>
      <c r="H96" s="68"/>
      <c r="I96" s="68"/>
      <c r="J96" s="3"/>
      <c r="K96" s="91"/>
      <c r="L96" s="91"/>
      <c r="M96" s="140"/>
    </row>
    <row r="97" spans="1:13" x14ac:dyDescent="0.25">
      <c r="A97" s="3"/>
      <c r="B97" s="3"/>
      <c r="C97" s="31"/>
      <c r="D97" s="31"/>
      <c r="E97" s="3"/>
      <c r="F97" s="134"/>
      <c r="G97" s="68"/>
      <c r="H97" s="68"/>
      <c r="I97" s="68"/>
      <c r="J97" s="3"/>
      <c r="K97" s="91"/>
      <c r="L97" s="91"/>
      <c r="M97" s="140"/>
    </row>
    <row r="98" spans="1:13" x14ac:dyDescent="0.25">
      <c r="A98" s="3"/>
      <c r="B98" s="3"/>
      <c r="C98" s="31"/>
      <c r="D98" s="31"/>
      <c r="E98" s="3"/>
      <c r="F98" s="134"/>
      <c r="G98" s="68"/>
      <c r="H98" s="68"/>
      <c r="I98" s="68"/>
      <c r="J98" s="3"/>
      <c r="K98" s="91"/>
      <c r="L98" s="91"/>
      <c r="M98" s="140"/>
    </row>
    <row r="99" spans="1:13" x14ac:dyDescent="0.25">
      <c r="A99" s="3"/>
      <c r="B99" s="3"/>
      <c r="C99" s="31"/>
      <c r="D99" s="31"/>
      <c r="E99" s="3"/>
      <c r="F99" s="134"/>
      <c r="G99" s="68"/>
      <c r="H99" s="68"/>
      <c r="I99" s="68"/>
      <c r="J99" s="3"/>
      <c r="K99" s="91"/>
      <c r="L99" s="91"/>
      <c r="M99" s="140"/>
    </row>
    <row r="100" spans="1:13" x14ac:dyDescent="0.25">
      <c r="A100" s="3"/>
      <c r="B100" s="3"/>
      <c r="C100" s="31"/>
      <c r="D100" s="31"/>
      <c r="E100" s="3"/>
      <c r="F100" s="134"/>
      <c r="G100" s="68"/>
      <c r="H100" s="68"/>
      <c r="I100" s="68"/>
      <c r="J100" s="3"/>
      <c r="K100" s="91"/>
      <c r="L100" s="91"/>
      <c r="M100" s="140"/>
    </row>
    <row r="101" spans="1:13" x14ac:dyDescent="0.25">
      <c r="A101" s="3"/>
      <c r="B101" s="3"/>
      <c r="C101" s="31"/>
      <c r="D101" s="31"/>
      <c r="E101" s="3"/>
      <c r="F101" s="134"/>
      <c r="G101" s="68"/>
      <c r="H101" s="68"/>
      <c r="I101" s="68"/>
      <c r="J101" s="3"/>
      <c r="K101" s="91"/>
      <c r="L101" s="91"/>
      <c r="M101" s="140"/>
    </row>
    <row r="102" spans="1:13" x14ac:dyDescent="0.25">
      <c r="A102" s="3"/>
      <c r="B102" s="3"/>
      <c r="C102" s="31"/>
      <c r="D102" s="31"/>
      <c r="E102" s="3"/>
      <c r="F102" s="134"/>
      <c r="G102" s="68"/>
      <c r="H102" s="68"/>
      <c r="I102" s="68"/>
      <c r="J102" s="3"/>
      <c r="K102" s="91"/>
      <c r="L102" s="91"/>
      <c r="M102" s="140"/>
    </row>
    <row r="103" spans="1:13" x14ac:dyDescent="0.25">
      <c r="A103" s="3"/>
      <c r="B103" s="3"/>
      <c r="C103" s="31"/>
      <c r="D103" s="31"/>
      <c r="E103" s="3"/>
      <c r="F103" s="134"/>
      <c r="G103" s="68"/>
      <c r="H103" s="68"/>
      <c r="I103" s="68"/>
      <c r="J103" s="3"/>
      <c r="K103" s="91"/>
      <c r="L103" s="91"/>
      <c r="M103" s="140"/>
    </row>
    <row r="104" spans="1:13" x14ac:dyDescent="0.25">
      <c r="A104" s="3"/>
      <c r="B104" s="3"/>
      <c r="C104" s="31"/>
      <c r="D104" s="31"/>
      <c r="E104" s="3"/>
      <c r="F104" s="134"/>
      <c r="G104" s="68"/>
      <c r="H104" s="68"/>
      <c r="I104" s="68"/>
      <c r="J104" s="3"/>
      <c r="K104" s="91"/>
      <c r="L104" s="91"/>
      <c r="M104" s="140"/>
    </row>
    <row r="105" spans="1:13" x14ac:dyDescent="0.25">
      <c r="A105" s="55"/>
      <c r="B105" s="55"/>
      <c r="C105" s="31"/>
      <c r="D105" s="31"/>
      <c r="E105" s="3"/>
      <c r="F105" s="134"/>
      <c r="G105" s="68"/>
      <c r="H105" s="68"/>
      <c r="I105" s="68"/>
      <c r="J105" s="3"/>
      <c r="K105" s="91"/>
      <c r="L105" s="91"/>
      <c r="M105" s="140"/>
    </row>
    <row r="106" spans="1:13" x14ac:dyDescent="0.25">
      <c r="A106" s="55"/>
      <c r="B106" s="55"/>
      <c r="C106" s="31"/>
      <c r="D106" s="31"/>
      <c r="E106" s="3"/>
      <c r="F106" s="134"/>
      <c r="G106" s="68"/>
      <c r="H106" s="68"/>
      <c r="I106" s="68"/>
      <c r="J106" s="3"/>
      <c r="K106" s="91"/>
      <c r="L106" s="91"/>
      <c r="M106" s="140"/>
    </row>
    <row r="107" spans="1:13" x14ac:dyDescent="0.25">
      <c r="A107" s="55"/>
      <c r="B107" s="55"/>
      <c r="C107" s="31"/>
      <c r="D107" s="31"/>
      <c r="E107" s="3"/>
      <c r="F107" s="134"/>
      <c r="G107" s="68"/>
      <c r="H107" s="68"/>
      <c r="I107" s="68"/>
      <c r="J107" s="3"/>
      <c r="K107" s="91"/>
      <c r="L107" s="91"/>
      <c r="M107" s="140"/>
    </row>
    <row r="108" spans="1:13" x14ac:dyDescent="0.25">
      <c r="A108" s="55"/>
      <c r="B108" s="55"/>
      <c r="C108" s="31"/>
      <c r="D108" s="31"/>
      <c r="E108" s="3"/>
      <c r="F108" s="134"/>
      <c r="G108" s="68"/>
      <c r="H108" s="68"/>
      <c r="I108" s="68"/>
      <c r="J108" s="3"/>
      <c r="K108" s="91"/>
      <c r="L108" s="91"/>
      <c r="M108" s="140"/>
    </row>
    <row r="109" spans="1:13" x14ac:dyDescent="0.25">
      <c r="A109" s="55"/>
      <c r="B109" s="55"/>
      <c r="C109" s="31"/>
      <c r="D109" s="31"/>
      <c r="E109" s="3"/>
      <c r="F109" s="134"/>
      <c r="G109" s="68"/>
      <c r="H109" s="68"/>
      <c r="I109" s="68"/>
      <c r="J109" s="3"/>
      <c r="K109" s="91"/>
      <c r="L109" s="91"/>
      <c r="M109" s="140"/>
    </row>
    <row r="110" spans="1:13" x14ac:dyDescent="0.25">
      <c r="A110" s="55"/>
      <c r="B110" s="55"/>
      <c r="C110" s="31"/>
      <c r="D110" s="31"/>
      <c r="E110" s="3"/>
      <c r="F110" s="134"/>
      <c r="G110" s="68"/>
      <c r="H110" s="68"/>
      <c r="I110" s="68"/>
      <c r="J110" s="3"/>
      <c r="K110" s="91"/>
      <c r="L110" s="91"/>
      <c r="M110" s="140"/>
    </row>
    <row r="111" spans="1:13" x14ac:dyDescent="0.25">
      <c r="A111" s="55"/>
      <c r="B111" s="55"/>
      <c r="C111" s="31"/>
      <c r="D111" s="31"/>
      <c r="E111" s="3"/>
      <c r="F111" s="134"/>
      <c r="G111" s="68"/>
      <c r="H111" s="68"/>
      <c r="I111" s="68"/>
      <c r="J111" s="3"/>
      <c r="K111" s="91"/>
      <c r="L111" s="91"/>
      <c r="M111" s="140"/>
    </row>
    <row r="112" spans="1:13" x14ac:dyDescent="0.25">
      <c r="A112" s="55"/>
      <c r="B112" s="55"/>
      <c r="C112" s="31"/>
      <c r="D112" s="31"/>
      <c r="E112" s="3"/>
      <c r="F112" s="134"/>
      <c r="G112" s="68"/>
      <c r="H112" s="68"/>
      <c r="I112" s="68"/>
      <c r="J112" s="3"/>
      <c r="K112" s="91"/>
      <c r="L112" s="91"/>
      <c r="M112" s="140"/>
    </row>
    <row r="113" spans="1:13" x14ac:dyDescent="0.25">
      <c r="A113" s="55"/>
      <c r="B113" s="55"/>
      <c r="C113" s="31"/>
      <c r="D113" s="31"/>
      <c r="E113" s="3"/>
      <c r="F113" s="134"/>
      <c r="G113" s="68"/>
      <c r="H113" s="68"/>
      <c r="I113" s="68"/>
      <c r="J113" s="3"/>
      <c r="K113" s="91"/>
      <c r="L113" s="91"/>
      <c r="M113" s="140"/>
    </row>
    <row r="114" spans="1:13" x14ac:dyDescent="0.25">
      <c r="A114" s="55"/>
      <c r="B114" s="55"/>
      <c r="C114" s="31"/>
      <c r="D114" s="31"/>
      <c r="E114" s="3"/>
      <c r="F114" s="134"/>
      <c r="G114" s="68"/>
      <c r="H114" s="68"/>
      <c r="I114" s="68"/>
      <c r="J114" s="3"/>
      <c r="K114" s="91"/>
      <c r="L114" s="91"/>
      <c r="M114" s="140"/>
    </row>
    <row r="115" spans="1:13" x14ac:dyDescent="0.25">
      <c r="A115" s="55"/>
      <c r="B115" s="55"/>
      <c r="C115" s="31"/>
      <c r="D115" s="31"/>
      <c r="E115" s="3"/>
      <c r="F115" s="134"/>
      <c r="G115" s="68"/>
      <c r="H115" s="68"/>
      <c r="I115" s="68"/>
      <c r="J115" s="3"/>
      <c r="K115" s="91"/>
      <c r="L115" s="91"/>
      <c r="M115" s="140"/>
    </row>
    <row r="116" spans="1:13" x14ac:dyDescent="0.25">
      <c r="A116" s="55"/>
      <c r="B116" s="55"/>
      <c r="C116" s="31"/>
      <c r="D116" s="31"/>
      <c r="E116" s="3"/>
      <c r="F116" s="134"/>
      <c r="G116" s="68"/>
      <c r="H116" s="68"/>
      <c r="I116" s="68"/>
      <c r="J116" s="3"/>
      <c r="K116" s="91"/>
      <c r="L116" s="91"/>
      <c r="M116" s="140"/>
    </row>
    <row r="117" spans="1:13" x14ac:dyDescent="0.25">
      <c r="A117" s="55"/>
      <c r="B117" s="55"/>
      <c r="C117" s="31"/>
      <c r="D117" s="31"/>
      <c r="E117" s="3"/>
      <c r="F117" s="134"/>
      <c r="G117" s="68"/>
      <c r="H117" s="68"/>
      <c r="I117" s="68"/>
      <c r="J117" s="3"/>
      <c r="K117" s="91"/>
      <c r="L117" s="91"/>
      <c r="M117" s="140"/>
    </row>
    <row r="118" spans="1:13" x14ac:dyDescent="0.25">
      <c r="A118" s="55"/>
      <c r="B118" s="55"/>
      <c r="C118" s="31"/>
      <c r="D118" s="31"/>
      <c r="E118" s="3"/>
      <c r="F118" s="134"/>
      <c r="G118" s="68"/>
      <c r="H118" s="68"/>
      <c r="I118" s="68"/>
      <c r="J118" s="3"/>
      <c r="K118" s="91"/>
      <c r="L118" s="91"/>
      <c r="M118" s="140"/>
    </row>
    <row r="119" spans="1:13" x14ac:dyDescent="0.25">
      <c r="A119" s="55"/>
      <c r="B119" s="55"/>
      <c r="C119" s="31"/>
      <c r="D119" s="31"/>
      <c r="E119" s="3"/>
      <c r="F119" s="134"/>
      <c r="G119" s="68"/>
      <c r="H119" s="68"/>
      <c r="I119" s="68"/>
      <c r="J119" s="3"/>
      <c r="K119" s="91"/>
      <c r="L119" s="91"/>
      <c r="M119" s="140"/>
    </row>
    <row r="120" spans="1:13" x14ac:dyDescent="0.25">
      <c r="A120" s="55"/>
      <c r="B120" s="55"/>
      <c r="C120" s="31"/>
      <c r="D120" s="31"/>
      <c r="E120" s="3"/>
      <c r="F120" s="134"/>
      <c r="G120" s="68"/>
      <c r="H120" s="68"/>
      <c r="I120" s="68"/>
      <c r="J120" s="3"/>
      <c r="K120" s="91"/>
      <c r="L120" s="91"/>
      <c r="M120" s="140"/>
    </row>
    <row r="121" spans="1:13" x14ac:dyDescent="0.25">
      <c r="A121" s="3"/>
      <c r="B121" s="3"/>
      <c r="C121" s="31"/>
      <c r="D121" s="31"/>
      <c r="E121" s="3"/>
      <c r="F121" s="134"/>
      <c r="G121" s="68"/>
      <c r="H121" s="68"/>
      <c r="I121" s="68"/>
      <c r="J121" s="3"/>
      <c r="K121" s="91"/>
      <c r="L121" s="91"/>
      <c r="M121" s="140"/>
    </row>
    <row r="122" spans="1:13" x14ac:dyDescent="0.25">
      <c r="A122" s="3"/>
      <c r="B122" s="3"/>
      <c r="C122" s="31"/>
      <c r="D122" s="31"/>
      <c r="E122" s="3"/>
      <c r="F122" s="134"/>
      <c r="G122" s="68"/>
      <c r="H122" s="68"/>
      <c r="I122" s="68"/>
      <c r="J122" s="3"/>
      <c r="K122" s="91"/>
      <c r="L122" s="91"/>
      <c r="M122" s="140"/>
    </row>
    <row r="123" spans="1:13" x14ac:dyDescent="0.25">
      <c r="A123" s="3"/>
      <c r="B123" s="3"/>
      <c r="C123" s="31"/>
      <c r="D123" s="31"/>
      <c r="E123" s="3"/>
      <c r="F123" s="134"/>
      <c r="G123" s="68"/>
      <c r="H123" s="68"/>
      <c r="I123" s="68"/>
      <c r="J123" s="3"/>
      <c r="K123" s="91"/>
      <c r="L123" s="91"/>
      <c r="M123" s="140"/>
    </row>
    <row r="124" spans="1:13" x14ac:dyDescent="0.25">
      <c r="A124" s="3"/>
      <c r="B124" s="3"/>
      <c r="C124" s="31"/>
      <c r="D124" s="31"/>
      <c r="E124" s="3"/>
      <c r="F124" s="134"/>
      <c r="G124" s="68"/>
      <c r="H124" s="68"/>
      <c r="I124" s="68"/>
      <c r="J124" s="3"/>
      <c r="K124" s="91"/>
      <c r="L124" s="91"/>
      <c r="M124" s="140"/>
    </row>
    <row r="125" spans="1:13" x14ac:dyDescent="0.25">
      <c r="A125" s="3"/>
      <c r="B125" s="3"/>
      <c r="C125" s="31"/>
      <c r="D125" s="31"/>
      <c r="E125" s="3"/>
      <c r="F125" s="134"/>
      <c r="G125" s="68"/>
      <c r="H125" s="68"/>
      <c r="I125" s="68"/>
      <c r="J125" s="3"/>
      <c r="K125" s="91"/>
      <c r="L125" s="91"/>
      <c r="M125" s="140"/>
    </row>
    <row r="126" spans="1:13" x14ac:dyDescent="0.25">
      <c r="A126" s="3"/>
      <c r="B126" s="3"/>
      <c r="C126" s="31"/>
      <c r="D126" s="31"/>
      <c r="E126" s="3"/>
      <c r="F126" s="134"/>
      <c r="G126" s="68"/>
      <c r="H126" s="68"/>
      <c r="I126" s="68"/>
      <c r="J126" s="3"/>
      <c r="K126" s="91"/>
      <c r="L126" s="91"/>
      <c r="M126" s="140"/>
    </row>
    <row r="127" spans="1:13" x14ac:dyDescent="0.25">
      <c r="A127" s="3"/>
      <c r="B127" s="3"/>
      <c r="C127" s="31"/>
      <c r="D127" s="31"/>
      <c r="E127" s="3"/>
      <c r="F127" s="134"/>
      <c r="G127" s="68"/>
      <c r="H127" s="68"/>
      <c r="I127" s="68"/>
      <c r="J127" s="3"/>
      <c r="K127" s="91"/>
      <c r="L127" s="91"/>
      <c r="M127" s="140"/>
    </row>
    <row r="128" spans="1:13" x14ac:dyDescent="0.25">
      <c r="A128" s="3"/>
      <c r="B128" s="3"/>
      <c r="C128" s="31"/>
      <c r="D128" s="31"/>
      <c r="E128" s="3"/>
      <c r="F128" s="134"/>
      <c r="G128" s="68"/>
      <c r="H128" s="68"/>
      <c r="I128" s="68"/>
      <c r="J128" s="3"/>
      <c r="K128" s="91"/>
      <c r="L128" s="91"/>
      <c r="M128" s="140"/>
    </row>
    <row r="129" spans="1:13" x14ac:dyDescent="0.25">
      <c r="A129" s="3"/>
      <c r="B129" s="3"/>
      <c r="C129" s="31"/>
      <c r="D129" s="31"/>
      <c r="E129" s="3"/>
      <c r="F129" s="134"/>
      <c r="G129" s="68"/>
      <c r="H129" s="68"/>
      <c r="I129" s="68"/>
      <c r="J129" s="3"/>
      <c r="K129" s="91"/>
      <c r="L129" s="91"/>
      <c r="M129" s="140"/>
    </row>
    <row r="130" spans="1:13" x14ac:dyDescent="0.25">
      <c r="A130" s="3"/>
      <c r="B130" s="3"/>
      <c r="C130" s="31"/>
      <c r="D130" s="31"/>
      <c r="E130" s="3"/>
      <c r="F130" s="134"/>
      <c r="G130" s="68"/>
      <c r="H130" s="68"/>
      <c r="I130" s="68"/>
      <c r="J130" s="3"/>
      <c r="K130" s="91"/>
      <c r="L130" s="91"/>
      <c r="M130" s="140"/>
    </row>
    <row r="131" spans="1:13" x14ac:dyDescent="0.25">
      <c r="A131" s="3"/>
      <c r="B131" s="3"/>
      <c r="C131" s="31"/>
      <c r="D131" s="31"/>
      <c r="E131" s="3"/>
      <c r="F131" s="134"/>
      <c r="G131" s="68"/>
      <c r="H131" s="68"/>
      <c r="I131" s="68"/>
      <c r="J131" s="3"/>
      <c r="K131" s="91"/>
      <c r="L131" s="91"/>
      <c r="M131" s="140"/>
    </row>
    <row r="132" spans="1:13" x14ac:dyDescent="0.25">
      <c r="A132" s="3"/>
      <c r="B132" s="3"/>
      <c r="C132" s="31"/>
      <c r="D132" s="31"/>
      <c r="E132" s="3"/>
      <c r="F132" s="134"/>
      <c r="G132" s="68"/>
      <c r="H132" s="68"/>
      <c r="I132" s="68"/>
      <c r="J132" s="3"/>
      <c r="K132" s="91"/>
      <c r="L132" s="91"/>
      <c r="M132" s="140"/>
    </row>
    <row r="133" spans="1:13" x14ac:dyDescent="0.25">
      <c r="A133" s="3"/>
      <c r="B133" s="3"/>
      <c r="C133" s="31"/>
      <c r="D133" s="31"/>
      <c r="E133" s="3"/>
      <c r="F133" s="134"/>
      <c r="G133" s="68"/>
      <c r="H133" s="68"/>
      <c r="I133" s="68"/>
      <c r="J133" s="3"/>
      <c r="K133" s="91"/>
      <c r="L133" s="91"/>
      <c r="M133" s="140"/>
    </row>
    <row r="134" spans="1:13" x14ac:dyDescent="0.25">
      <c r="A134" s="3"/>
      <c r="B134" s="3"/>
      <c r="C134" s="31"/>
      <c r="D134" s="31"/>
      <c r="E134" s="3"/>
      <c r="F134" s="134"/>
      <c r="G134" s="68"/>
      <c r="H134" s="68"/>
      <c r="I134" s="68"/>
      <c r="J134" s="3"/>
      <c r="K134" s="91"/>
      <c r="L134" s="91"/>
      <c r="M134" s="140"/>
    </row>
    <row r="135" spans="1:13" x14ac:dyDescent="0.25">
      <c r="A135" s="3"/>
      <c r="B135" s="3"/>
      <c r="C135" s="31"/>
      <c r="D135" s="31"/>
      <c r="E135" s="3"/>
      <c r="F135" s="134"/>
      <c r="G135" s="68"/>
      <c r="H135" s="68"/>
      <c r="I135" s="68"/>
      <c r="J135" s="3"/>
      <c r="K135" s="91"/>
      <c r="L135" s="91"/>
      <c r="M135" s="140"/>
    </row>
    <row r="136" spans="1:13" x14ac:dyDescent="0.25">
      <c r="A136" s="3"/>
      <c r="B136" s="3"/>
      <c r="C136" s="31"/>
      <c r="D136" s="31"/>
      <c r="E136" s="3"/>
      <c r="F136" s="134"/>
      <c r="G136" s="68"/>
      <c r="H136" s="68"/>
      <c r="I136" s="68"/>
      <c r="J136" s="3"/>
      <c r="K136" s="91"/>
      <c r="L136" s="91"/>
      <c r="M136" s="140"/>
    </row>
    <row r="137" spans="1:13" x14ac:dyDescent="0.25">
      <c r="A137" s="3"/>
      <c r="B137" s="3"/>
      <c r="C137" s="31"/>
      <c r="D137" s="31"/>
      <c r="E137" s="3"/>
      <c r="F137" s="134"/>
      <c r="G137" s="68"/>
      <c r="H137" s="68"/>
      <c r="I137" s="68"/>
      <c r="J137" s="3"/>
      <c r="K137" s="91"/>
      <c r="L137" s="91"/>
      <c r="M137" s="140"/>
    </row>
    <row r="138" spans="1:13" x14ac:dyDescent="0.25">
      <c r="A138" s="3"/>
      <c r="B138" s="3"/>
      <c r="C138" s="31"/>
      <c r="D138" s="31"/>
      <c r="E138" s="3"/>
      <c r="F138" s="134"/>
      <c r="G138" s="68"/>
      <c r="H138" s="68"/>
      <c r="I138" s="68"/>
      <c r="J138" s="3"/>
      <c r="K138" s="91"/>
      <c r="L138" s="91"/>
      <c r="M138" s="140"/>
    </row>
    <row r="139" spans="1:13" x14ac:dyDescent="0.25">
      <c r="A139" s="3"/>
      <c r="B139" s="3"/>
      <c r="C139" s="31"/>
      <c r="D139" s="31"/>
      <c r="E139" s="3"/>
      <c r="F139" s="134"/>
      <c r="G139" s="68"/>
      <c r="H139" s="68"/>
      <c r="I139" s="68"/>
      <c r="J139" s="3"/>
      <c r="K139" s="91"/>
      <c r="L139" s="91"/>
      <c r="M139" s="140"/>
    </row>
    <row r="140" spans="1:13" x14ac:dyDescent="0.25">
      <c r="A140" s="3"/>
      <c r="B140" s="3"/>
      <c r="C140" s="31"/>
      <c r="D140" s="31"/>
      <c r="E140" s="3"/>
      <c r="F140" s="134"/>
      <c r="G140" s="68"/>
      <c r="H140" s="68"/>
      <c r="I140" s="68"/>
      <c r="J140" s="3"/>
      <c r="K140" s="91"/>
      <c r="L140" s="91"/>
      <c r="M140" s="140"/>
    </row>
    <row r="141" spans="1:13" x14ac:dyDescent="0.25">
      <c r="A141" s="3"/>
      <c r="B141" s="3"/>
      <c r="C141" s="31"/>
      <c r="D141" s="31"/>
      <c r="E141" s="3"/>
      <c r="F141" s="134"/>
      <c r="G141" s="68"/>
      <c r="H141" s="68"/>
      <c r="I141" s="68"/>
      <c r="J141" s="3"/>
      <c r="K141" s="91"/>
      <c r="L141" s="91"/>
      <c r="M141" s="140"/>
    </row>
    <row r="142" spans="1:13" x14ac:dyDescent="0.25">
      <c r="A142" s="3"/>
      <c r="B142" s="3"/>
      <c r="C142" s="31"/>
      <c r="D142" s="31"/>
      <c r="E142" s="3"/>
      <c r="F142" s="134"/>
      <c r="G142" s="68"/>
      <c r="H142" s="68"/>
      <c r="I142" s="68"/>
      <c r="J142" s="3"/>
      <c r="K142" s="91"/>
      <c r="L142" s="91"/>
      <c r="M142" s="140"/>
    </row>
    <row r="143" spans="1:13" x14ac:dyDescent="0.25">
      <c r="A143" s="3"/>
      <c r="B143" s="3"/>
      <c r="C143" s="31"/>
      <c r="D143" s="31"/>
      <c r="E143" s="3"/>
      <c r="F143" s="134"/>
      <c r="G143" s="68"/>
      <c r="H143" s="68"/>
      <c r="I143" s="68"/>
      <c r="J143" s="3"/>
      <c r="K143" s="91"/>
      <c r="L143" s="91"/>
      <c r="M143" s="140"/>
    </row>
    <row r="144" spans="1:13" x14ac:dyDescent="0.25">
      <c r="A144" s="3"/>
      <c r="B144" s="3"/>
      <c r="C144" s="31"/>
      <c r="D144" s="31"/>
      <c r="E144" s="3"/>
      <c r="F144" s="134"/>
      <c r="G144" s="68"/>
      <c r="H144" s="68"/>
      <c r="I144" s="68"/>
      <c r="J144" s="3"/>
      <c r="K144" s="91"/>
      <c r="L144" s="91"/>
      <c r="M144" s="140"/>
    </row>
    <row r="145" spans="1:13" x14ac:dyDescent="0.25">
      <c r="A145" s="3"/>
      <c r="B145" s="3"/>
      <c r="C145" s="31"/>
      <c r="D145" s="31"/>
      <c r="E145" s="3"/>
      <c r="F145" s="134"/>
      <c r="G145" s="68"/>
      <c r="H145" s="68"/>
      <c r="I145" s="68"/>
      <c r="J145" s="3"/>
      <c r="K145" s="91"/>
      <c r="L145" s="91"/>
      <c r="M145" s="140"/>
    </row>
    <row r="146" spans="1:13" x14ac:dyDescent="0.25">
      <c r="A146" s="3"/>
      <c r="B146" s="3"/>
      <c r="C146" s="31"/>
      <c r="D146" s="31"/>
      <c r="E146" s="3"/>
      <c r="F146" s="134"/>
      <c r="G146" s="68"/>
      <c r="H146" s="68"/>
      <c r="I146" s="68"/>
      <c r="J146" s="3"/>
      <c r="K146" s="91"/>
      <c r="L146" s="91"/>
      <c r="M146" s="140"/>
    </row>
    <row r="147" spans="1:13" x14ac:dyDescent="0.25">
      <c r="A147" s="3"/>
      <c r="B147" s="3"/>
      <c r="C147" s="31"/>
      <c r="D147" s="31"/>
      <c r="E147" s="3"/>
      <c r="F147" s="134"/>
      <c r="G147" s="68"/>
      <c r="H147" s="68"/>
      <c r="I147" s="68"/>
      <c r="J147" s="3"/>
      <c r="K147" s="91"/>
      <c r="L147" s="91"/>
      <c r="M147" s="140"/>
    </row>
    <row r="148" spans="1:13" x14ac:dyDescent="0.25">
      <c r="A148" s="3"/>
      <c r="B148" s="3"/>
      <c r="C148" s="31"/>
      <c r="D148" s="31"/>
      <c r="E148" s="3"/>
      <c r="F148" s="134"/>
      <c r="G148" s="68"/>
      <c r="H148" s="68"/>
      <c r="I148" s="68"/>
      <c r="J148" s="3"/>
      <c r="K148" s="91"/>
      <c r="L148" s="91"/>
      <c r="M148" s="140"/>
    </row>
    <row r="149" spans="1:13" x14ac:dyDescent="0.25">
      <c r="A149" s="3"/>
      <c r="B149" s="3"/>
      <c r="C149" s="31"/>
      <c r="D149" s="31"/>
      <c r="E149" s="3"/>
      <c r="F149" s="134"/>
      <c r="G149" s="68"/>
      <c r="H149" s="68"/>
      <c r="I149" s="68"/>
      <c r="J149" s="3"/>
      <c r="K149" s="91"/>
      <c r="L149" s="91"/>
      <c r="M149" s="140"/>
    </row>
    <row r="150" spans="1:13" x14ac:dyDescent="0.25">
      <c r="A150" s="3"/>
      <c r="B150" s="3"/>
      <c r="C150" s="31"/>
      <c r="D150" s="31"/>
      <c r="E150" s="3"/>
      <c r="F150" s="134"/>
      <c r="G150" s="68"/>
      <c r="H150" s="68"/>
      <c r="I150" s="68"/>
      <c r="J150" s="3"/>
      <c r="K150" s="91"/>
      <c r="L150" s="91"/>
      <c r="M150" s="140"/>
    </row>
    <row r="151" spans="1:13" x14ac:dyDescent="0.25">
      <c r="A151" s="3"/>
      <c r="B151" s="3"/>
      <c r="C151" s="31"/>
      <c r="D151" s="31"/>
      <c r="E151" s="3"/>
      <c r="F151" s="134"/>
      <c r="G151" s="68"/>
      <c r="H151" s="68"/>
      <c r="I151" s="68"/>
      <c r="J151" s="3"/>
      <c r="K151" s="91"/>
      <c r="L151" s="91"/>
      <c r="M151" s="140"/>
    </row>
    <row r="152" spans="1:13" x14ac:dyDescent="0.25">
      <c r="A152" s="3"/>
      <c r="B152" s="3"/>
      <c r="C152" s="31"/>
      <c r="D152" s="31"/>
      <c r="E152" s="3"/>
      <c r="F152" s="134"/>
      <c r="G152" s="68"/>
      <c r="H152" s="68"/>
      <c r="I152" s="68"/>
      <c r="J152" s="3"/>
      <c r="K152" s="91"/>
      <c r="L152" s="91"/>
      <c r="M152" s="140"/>
    </row>
    <row r="153" spans="1:13" x14ac:dyDescent="0.25">
      <c r="A153" s="3"/>
      <c r="B153" s="3"/>
      <c r="C153" s="31"/>
      <c r="D153" s="31"/>
      <c r="E153" s="3"/>
      <c r="F153" s="134"/>
      <c r="G153" s="68"/>
      <c r="H153" s="68"/>
      <c r="I153" s="68"/>
      <c r="J153" s="3"/>
      <c r="K153" s="91"/>
      <c r="L153" s="91"/>
      <c r="M153" s="140"/>
    </row>
    <row r="154" spans="1:13" x14ac:dyDescent="0.25">
      <c r="A154" s="3"/>
      <c r="B154" s="3"/>
      <c r="C154" s="31"/>
      <c r="D154" s="31"/>
      <c r="E154" s="3"/>
      <c r="F154" s="134"/>
      <c r="G154" s="68"/>
      <c r="H154" s="68"/>
      <c r="I154" s="68"/>
      <c r="J154" s="3"/>
      <c r="K154" s="91"/>
      <c r="L154" s="91"/>
      <c r="M154" s="140"/>
    </row>
    <row r="155" spans="1:13" x14ac:dyDescent="0.25">
      <c r="A155" s="3"/>
      <c r="B155" s="3"/>
      <c r="C155" s="31"/>
      <c r="D155" s="31"/>
      <c r="E155" s="3"/>
      <c r="F155" s="134"/>
      <c r="G155" s="68"/>
      <c r="H155" s="68"/>
      <c r="I155" s="68"/>
      <c r="J155" s="3"/>
      <c r="K155" s="91"/>
      <c r="L155" s="91"/>
      <c r="M155" s="140"/>
    </row>
    <row r="156" spans="1:13" x14ac:dyDescent="0.25">
      <c r="A156" s="3"/>
      <c r="B156" s="3"/>
      <c r="C156" s="31"/>
      <c r="D156" s="31"/>
      <c r="E156" s="3"/>
      <c r="F156" s="134"/>
      <c r="G156" s="68"/>
      <c r="H156" s="68"/>
      <c r="I156" s="68"/>
      <c r="J156" s="3"/>
      <c r="K156" s="91"/>
      <c r="L156" s="91"/>
      <c r="M156" s="140"/>
    </row>
    <row r="157" spans="1:13" x14ac:dyDescent="0.25">
      <c r="A157" s="3"/>
      <c r="B157" s="3"/>
      <c r="C157" s="31"/>
      <c r="D157" s="31"/>
      <c r="E157" s="3"/>
      <c r="F157" s="134"/>
      <c r="G157" s="68"/>
      <c r="H157" s="68"/>
      <c r="I157" s="68"/>
      <c r="J157" s="3"/>
      <c r="K157" s="91"/>
      <c r="L157" s="91"/>
      <c r="M157" s="140"/>
    </row>
    <row r="158" spans="1:13" x14ac:dyDescent="0.25">
      <c r="A158" s="3"/>
      <c r="B158" s="3"/>
      <c r="C158" s="31"/>
      <c r="D158" s="31"/>
      <c r="E158" s="3"/>
      <c r="F158" s="134"/>
      <c r="G158" s="68"/>
      <c r="H158" s="68"/>
      <c r="I158" s="68"/>
      <c r="J158" s="3"/>
      <c r="K158" s="91"/>
      <c r="L158" s="91"/>
      <c r="M158" s="140"/>
    </row>
    <row r="159" spans="1:13" x14ac:dyDescent="0.25">
      <c r="A159" s="3"/>
      <c r="B159" s="3"/>
      <c r="C159" s="31"/>
      <c r="D159" s="31"/>
      <c r="E159" s="3"/>
      <c r="F159" s="134"/>
      <c r="G159" s="68"/>
      <c r="H159" s="68"/>
      <c r="I159" s="68"/>
      <c r="J159" s="3"/>
      <c r="K159" s="91"/>
      <c r="L159" s="91"/>
      <c r="M159" s="140"/>
    </row>
    <row r="160" spans="1:13" x14ac:dyDescent="0.25">
      <c r="A160" s="3"/>
      <c r="B160" s="3"/>
      <c r="C160" s="31"/>
      <c r="D160" s="31"/>
      <c r="E160" s="3"/>
      <c r="F160" s="134"/>
      <c r="G160" s="68"/>
      <c r="H160" s="68"/>
      <c r="I160" s="68"/>
      <c r="J160" s="3"/>
      <c r="K160" s="91"/>
      <c r="L160" s="91"/>
      <c r="M160" s="140"/>
    </row>
    <row r="161" spans="1:13" x14ac:dyDescent="0.25">
      <c r="A161" s="3"/>
      <c r="B161" s="3"/>
      <c r="C161" s="31"/>
      <c r="D161" s="31"/>
      <c r="E161" s="3"/>
      <c r="F161" s="134"/>
      <c r="G161" s="68"/>
      <c r="H161" s="68"/>
      <c r="I161" s="68"/>
      <c r="J161" s="3"/>
      <c r="K161" s="91"/>
      <c r="L161" s="91"/>
      <c r="M161" s="140"/>
    </row>
    <row r="162" spans="1:13" x14ac:dyDescent="0.25">
      <c r="A162" s="3"/>
      <c r="B162" s="3"/>
      <c r="C162" s="31"/>
      <c r="D162" s="31"/>
      <c r="E162" s="3"/>
      <c r="F162" s="134"/>
      <c r="G162" s="68"/>
      <c r="H162" s="68"/>
      <c r="I162" s="68"/>
      <c r="J162" s="3"/>
      <c r="K162" s="91"/>
      <c r="L162" s="91"/>
      <c r="M162" s="140"/>
    </row>
    <row r="163" spans="1:13" x14ac:dyDescent="0.25">
      <c r="A163" s="3"/>
      <c r="B163" s="3"/>
      <c r="C163" s="31"/>
      <c r="D163" s="31"/>
      <c r="E163" s="3"/>
      <c r="F163" s="134"/>
      <c r="G163" s="68"/>
      <c r="H163" s="68"/>
      <c r="I163" s="68"/>
      <c r="J163" s="3"/>
      <c r="K163" s="91"/>
      <c r="L163" s="91"/>
      <c r="M163" s="140"/>
    </row>
    <row r="164" spans="1:13" x14ac:dyDescent="0.25">
      <c r="A164" s="3"/>
      <c r="B164" s="3"/>
      <c r="C164" s="31"/>
      <c r="D164" s="31"/>
      <c r="E164" s="3"/>
      <c r="F164" s="134"/>
      <c r="G164" s="68"/>
      <c r="H164" s="68"/>
      <c r="I164" s="68"/>
      <c r="J164" s="3"/>
      <c r="K164" s="91"/>
      <c r="L164" s="91"/>
      <c r="M164" s="140"/>
    </row>
    <row r="165" spans="1:13" x14ac:dyDescent="0.25">
      <c r="A165" s="3"/>
      <c r="B165" s="3"/>
      <c r="C165" s="31"/>
      <c r="D165" s="31"/>
      <c r="E165" s="3"/>
      <c r="F165" s="134"/>
      <c r="G165" s="68"/>
      <c r="H165" s="68"/>
      <c r="I165" s="68"/>
      <c r="J165" s="3"/>
      <c r="K165" s="91"/>
      <c r="L165" s="91"/>
      <c r="M165" s="140"/>
    </row>
    <row r="166" spans="1:13" x14ac:dyDescent="0.25">
      <c r="A166" s="3"/>
      <c r="B166" s="3"/>
      <c r="C166" s="31"/>
      <c r="D166" s="31"/>
      <c r="E166" s="3"/>
      <c r="F166" s="134"/>
      <c r="G166" s="68"/>
      <c r="H166" s="68"/>
      <c r="I166" s="68"/>
      <c r="J166" s="3"/>
      <c r="K166" s="91"/>
      <c r="L166" s="91"/>
      <c r="M166" s="140"/>
    </row>
    <row r="167" spans="1:13" x14ac:dyDescent="0.25">
      <c r="A167" s="3"/>
      <c r="B167" s="3"/>
      <c r="C167" s="31"/>
      <c r="D167" s="31"/>
      <c r="E167" s="3"/>
      <c r="F167" s="134"/>
      <c r="G167" s="68"/>
      <c r="H167" s="68"/>
      <c r="I167" s="68"/>
      <c r="J167" s="3"/>
      <c r="K167" s="91"/>
      <c r="L167" s="91"/>
      <c r="M167" s="140"/>
    </row>
    <row r="168" spans="1:13" x14ac:dyDescent="0.25">
      <c r="A168" s="3"/>
      <c r="B168" s="3"/>
      <c r="C168" s="31"/>
      <c r="D168" s="31"/>
      <c r="E168" s="3"/>
      <c r="F168" s="134"/>
      <c r="G168" s="68"/>
      <c r="H168" s="68"/>
      <c r="I168" s="68"/>
      <c r="J168" s="3"/>
      <c r="K168" s="91"/>
      <c r="L168" s="91"/>
      <c r="M168" s="140"/>
    </row>
    <row r="169" spans="1:13" x14ac:dyDescent="0.25">
      <c r="A169" s="3"/>
      <c r="B169" s="3"/>
      <c r="C169" s="31"/>
      <c r="D169" s="31"/>
      <c r="E169" s="3"/>
      <c r="F169" s="134"/>
      <c r="G169" s="68"/>
      <c r="H169" s="68"/>
      <c r="I169" s="68"/>
      <c r="J169" s="3"/>
      <c r="K169" s="91"/>
      <c r="L169" s="91"/>
      <c r="M169" s="140"/>
    </row>
    <row r="170" spans="1:13" x14ac:dyDescent="0.25">
      <c r="A170" s="3"/>
      <c r="B170" s="3"/>
      <c r="C170" s="31"/>
      <c r="D170" s="31"/>
      <c r="E170" s="3"/>
      <c r="F170" s="134"/>
      <c r="G170" s="68"/>
      <c r="H170" s="68"/>
      <c r="I170" s="68"/>
      <c r="J170" s="3"/>
      <c r="K170" s="91"/>
      <c r="L170" s="91"/>
      <c r="M170" s="140"/>
    </row>
    <row r="171" spans="1:13" x14ac:dyDescent="0.25">
      <c r="A171" s="3"/>
      <c r="B171" s="3"/>
      <c r="C171" s="31"/>
      <c r="D171" s="31"/>
      <c r="E171" s="3"/>
      <c r="F171" s="134"/>
      <c r="G171" s="68"/>
      <c r="H171" s="68"/>
      <c r="I171" s="68"/>
      <c r="J171" s="3"/>
      <c r="K171" s="91"/>
      <c r="L171" s="91"/>
      <c r="M171" s="140"/>
    </row>
    <row r="172" spans="1:13" x14ac:dyDescent="0.25">
      <c r="A172" s="3"/>
      <c r="B172" s="3"/>
      <c r="C172" s="31"/>
      <c r="D172" s="31"/>
      <c r="E172" s="3"/>
      <c r="F172" s="134"/>
      <c r="G172" s="68"/>
      <c r="H172" s="68"/>
      <c r="I172" s="68"/>
      <c r="J172" s="3"/>
      <c r="K172" s="91"/>
      <c r="L172" s="91"/>
      <c r="M172" s="140"/>
    </row>
    <row r="173" spans="1:13" x14ac:dyDescent="0.25">
      <c r="A173" s="3"/>
      <c r="B173" s="3"/>
      <c r="C173" s="31"/>
      <c r="D173" s="31"/>
      <c r="E173" s="3"/>
      <c r="F173" s="134"/>
      <c r="G173" s="68"/>
      <c r="H173" s="68"/>
      <c r="I173" s="68"/>
      <c r="J173" s="3"/>
      <c r="K173" s="91"/>
      <c r="L173" s="91"/>
      <c r="M173" s="140"/>
    </row>
    <row r="174" spans="1:13" x14ac:dyDescent="0.25">
      <c r="A174" s="3"/>
      <c r="B174" s="3"/>
      <c r="C174" s="31"/>
      <c r="D174" s="31"/>
      <c r="E174" s="3"/>
      <c r="F174" s="134"/>
      <c r="G174" s="68"/>
      <c r="H174" s="68"/>
      <c r="I174" s="68"/>
      <c r="J174" s="3"/>
      <c r="K174" s="91"/>
      <c r="L174" s="91"/>
      <c r="M174" s="140"/>
    </row>
    <row r="175" spans="1:13" x14ac:dyDescent="0.25">
      <c r="A175" s="3"/>
      <c r="B175" s="3"/>
      <c r="C175" s="31"/>
      <c r="D175" s="31"/>
      <c r="E175" s="3"/>
      <c r="F175" s="134"/>
      <c r="G175" s="68"/>
      <c r="H175" s="68"/>
      <c r="I175" s="68"/>
      <c r="J175" s="3"/>
      <c r="K175" s="91"/>
      <c r="L175" s="91"/>
      <c r="M175" s="140"/>
    </row>
    <row r="176" spans="1:13" x14ac:dyDescent="0.25">
      <c r="A176" s="3"/>
      <c r="B176" s="3"/>
      <c r="C176" s="31"/>
      <c r="D176" s="31"/>
      <c r="E176" s="3"/>
      <c r="F176" s="134"/>
      <c r="G176" s="68"/>
      <c r="H176" s="68"/>
      <c r="I176" s="68"/>
      <c r="J176" s="3"/>
      <c r="K176" s="91"/>
      <c r="L176" s="91"/>
      <c r="M176" s="140"/>
    </row>
    <row r="177" spans="1:13" x14ac:dyDescent="0.25">
      <c r="A177" s="3"/>
      <c r="B177" s="3"/>
      <c r="C177" s="31"/>
      <c r="D177" s="31"/>
      <c r="E177" s="3"/>
      <c r="F177" s="134"/>
      <c r="G177" s="68"/>
      <c r="H177" s="68"/>
      <c r="I177" s="68"/>
      <c r="J177" s="3"/>
      <c r="K177" s="91"/>
      <c r="L177" s="91"/>
      <c r="M177" s="140"/>
    </row>
    <row r="178" spans="1:13" x14ac:dyDescent="0.25">
      <c r="A178" s="3"/>
      <c r="B178" s="3"/>
      <c r="C178" s="31"/>
      <c r="D178" s="31"/>
      <c r="E178" s="3"/>
      <c r="F178" s="134"/>
      <c r="G178" s="68"/>
      <c r="H178" s="68"/>
      <c r="I178" s="68"/>
      <c r="J178" s="3"/>
      <c r="K178" s="91"/>
      <c r="L178" s="91"/>
      <c r="M178" s="140"/>
    </row>
    <row r="179" spans="1:13" x14ac:dyDescent="0.25">
      <c r="A179" s="3"/>
      <c r="B179" s="3"/>
      <c r="C179" s="31"/>
      <c r="D179" s="31"/>
      <c r="E179" s="3"/>
      <c r="F179" s="134"/>
      <c r="G179" s="68"/>
      <c r="H179" s="68"/>
      <c r="I179" s="68"/>
      <c r="J179" s="3"/>
      <c r="K179" s="91"/>
      <c r="L179" s="91"/>
      <c r="M179" s="140"/>
    </row>
    <row r="180" spans="1:13" x14ac:dyDescent="0.25">
      <c r="A180" s="3"/>
      <c r="B180" s="3"/>
      <c r="C180" s="31"/>
      <c r="D180" s="31"/>
      <c r="E180" s="3"/>
      <c r="F180" s="134"/>
      <c r="G180" s="68"/>
      <c r="H180" s="68"/>
      <c r="I180" s="68"/>
      <c r="J180" s="3"/>
      <c r="K180" s="91"/>
      <c r="L180" s="91"/>
      <c r="M180" s="140"/>
    </row>
    <row r="181" spans="1:13" x14ac:dyDescent="0.25">
      <c r="A181" s="3"/>
      <c r="B181" s="3"/>
      <c r="C181" s="31"/>
      <c r="D181" s="31"/>
      <c r="E181" s="3"/>
      <c r="F181" s="134"/>
      <c r="G181" s="68"/>
      <c r="H181" s="68"/>
      <c r="I181" s="68"/>
      <c r="J181" s="3"/>
      <c r="K181" s="91"/>
      <c r="L181" s="91"/>
      <c r="M181" s="140"/>
    </row>
    <row r="182" spans="1:13" x14ac:dyDescent="0.25">
      <c r="A182" s="3"/>
      <c r="B182" s="3"/>
      <c r="C182" s="31"/>
      <c r="D182" s="31"/>
      <c r="E182" s="3"/>
      <c r="F182" s="134"/>
      <c r="G182" s="68"/>
      <c r="H182" s="68"/>
      <c r="I182" s="68"/>
      <c r="J182" s="3"/>
      <c r="K182" s="91"/>
      <c r="L182" s="91"/>
      <c r="M182" s="140"/>
    </row>
    <row r="183" spans="1:13" x14ac:dyDescent="0.25">
      <c r="A183" s="3"/>
      <c r="B183" s="3"/>
      <c r="C183" s="31"/>
      <c r="D183" s="31"/>
      <c r="E183" s="3"/>
      <c r="F183" s="134"/>
      <c r="G183" s="68"/>
      <c r="H183" s="68"/>
      <c r="I183" s="68"/>
      <c r="J183" s="3"/>
      <c r="K183" s="91"/>
      <c r="L183" s="91"/>
      <c r="M183" s="140"/>
    </row>
    <row r="184" spans="1:13" x14ac:dyDescent="0.25">
      <c r="A184" s="3"/>
      <c r="B184" s="3"/>
      <c r="C184" s="31"/>
      <c r="D184" s="31"/>
      <c r="E184" s="3"/>
      <c r="F184" s="134"/>
      <c r="G184" s="68"/>
      <c r="H184" s="68"/>
      <c r="I184" s="68"/>
      <c r="J184" s="3"/>
      <c r="K184" s="91"/>
      <c r="L184" s="91"/>
      <c r="M184" s="140"/>
    </row>
    <row r="185" spans="1:13" x14ac:dyDescent="0.25">
      <c r="A185" s="3"/>
      <c r="B185" s="3"/>
      <c r="C185" s="31"/>
      <c r="D185" s="31"/>
      <c r="E185" s="3"/>
      <c r="F185" s="134"/>
      <c r="G185" s="68"/>
      <c r="H185" s="68"/>
      <c r="I185" s="68"/>
      <c r="J185" s="3"/>
      <c r="K185" s="91"/>
      <c r="L185" s="91"/>
      <c r="M185" s="140"/>
    </row>
    <row r="186" spans="1:13" x14ac:dyDescent="0.25">
      <c r="A186" s="3"/>
      <c r="B186" s="3"/>
      <c r="C186" s="31"/>
      <c r="D186" s="31"/>
      <c r="E186" s="3"/>
      <c r="F186" s="134"/>
      <c r="G186" s="68"/>
      <c r="H186" s="68"/>
      <c r="I186" s="68"/>
      <c r="J186" s="3"/>
      <c r="K186" s="91"/>
      <c r="L186" s="91"/>
      <c r="M186" s="140"/>
    </row>
    <row r="187" spans="1:13" x14ac:dyDescent="0.25">
      <c r="A187" s="3"/>
      <c r="B187" s="3"/>
      <c r="C187" s="31"/>
      <c r="D187" s="31"/>
      <c r="E187" s="3"/>
      <c r="F187" s="134"/>
      <c r="G187" s="68"/>
      <c r="H187" s="68"/>
      <c r="I187" s="68"/>
      <c r="J187" s="3"/>
      <c r="K187" s="91"/>
      <c r="L187" s="91"/>
      <c r="M187" s="140"/>
    </row>
    <row r="188" spans="1:13" x14ac:dyDescent="0.25">
      <c r="A188" s="3"/>
      <c r="B188" s="3"/>
      <c r="C188" s="31"/>
      <c r="D188" s="31"/>
      <c r="E188" s="3"/>
      <c r="F188" s="134"/>
      <c r="G188" s="68"/>
      <c r="H188" s="68"/>
      <c r="I188" s="68"/>
      <c r="J188" s="3"/>
      <c r="K188" s="91"/>
      <c r="L188" s="91"/>
      <c r="M188" s="140"/>
    </row>
    <row r="189" spans="1:13" x14ac:dyDescent="0.25">
      <c r="A189" s="3"/>
      <c r="B189" s="3"/>
      <c r="C189" s="31"/>
      <c r="D189" s="31"/>
      <c r="E189" s="3"/>
      <c r="F189" s="134"/>
      <c r="G189" s="68"/>
      <c r="H189" s="68"/>
      <c r="I189" s="68"/>
      <c r="J189" s="3"/>
      <c r="K189" s="91"/>
      <c r="L189" s="91"/>
      <c r="M189" s="140"/>
    </row>
    <row r="190" spans="1:13" x14ac:dyDescent="0.25">
      <c r="A190" s="3"/>
      <c r="B190" s="3"/>
      <c r="C190" s="31"/>
      <c r="D190" s="31"/>
      <c r="E190" s="3"/>
      <c r="F190" s="134"/>
      <c r="G190" s="68"/>
      <c r="H190" s="68"/>
      <c r="I190" s="68"/>
      <c r="J190" s="3"/>
      <c r="K190" s="91"/>
      <c r="L190" s="91"/>
      <c r="M190" s="140"/>
    </row>
    <row r="191" spans="1:13" x14ac:dyDescent="0.25">
      <c r="A191" s="3"/>
      <c r="B191" s="3"/>
      <c r="C191" s="31"/>
      <c r="D191" s="31"/>
      <c r="E191" s="3"/>
      <c r="F191" s="134"/>
      <c r="G191" s="68"/>
      <c r="H191" s="68"/>
      <c r="I191" s="68"/>
      <c r="J191" s="3"/>
      <c r="K191" s="91"/>
      <c r="L191" s="91"/>
      <c r="M191" s="140"/>
    </row>
    <row r="192" spans="1:13" x14ac:dyDescent="0.25">
      <c r="A192" s="3"/>
      <c r="B192" s="3"/>
      <c r="C192" s="31"/>
      <c r="D192" s="31"/>
      <c r="E192" s="3"/>
      <c r="F192" s="134"/>
      <c r="G192" s="68"/>
      <c r="H192" s="68"/>
      <c r="I192" s="68"/>
      <c r="J192" s="3"/>
      <c r="K192" s="91"/>
      <c r="L192" s="91"/>
      <c r="M192" s="140"/>
    </row>
    <row r="193" spans="1:13" x14ac:dyDescent="0.25">
      <c r="A193" s="3"/>
      <c r="B193" s="3"/>
      <c r="C193" s="31"/>
      <c r="D193" s="31"/>
      <c r="E193" s="3"/>
      <c r="F193" s="134"/>
      <c r="G193" s="68"/>
      <c r="H193" s="68"/>
      <c r="I193" s="68"/>
      <c r="J193" s="3"/>
      <c r="K193" s="91"/>
      <c r="L193" s="91"/>
      <c r="M193" s="140"/>
    </row>
    <row r="194" spans="1:13" x14ac:dyDescent="0.25">
      <c r="A194" s="3"/>
      <c r="B194" s="3"/>
      <c r="C194" s="31"/>
      <c r="D194" s="31"/>
      <c r="E194" s="3"/>
      <c r="F194" s="134"/>
      <c r="G194" s="68"/>
      <c r="H194" s="68"/>
      <c r="I194" s="68"/>
      <c r="J194" s="3"/>
      <c r="K194" s="91"/>
      <c r="L194" s="91"/>
      <c r="M194" s="140"/>
    </row>
    <row r="195" spans="1:13" x14ac:dyDescent="0.25">
      <c r="A195" s="3"/>
      <c r="B195" s="3"/>
      <c r="C195" s="31"/>
      <c r="D195" s="31"/>
      <c r="E195" s="3"/>
      <c r="F195" s="134"/>
      <c r="G195" s="68"/>
      <c r="H195" s="68"/>
      <c r="I195" s="68"/>
      <c r="J195" s="3"/>
      <c r="K195" s="91"/>
      <c r="L195" s="91"/>
      <c r="M195" s="140"/>
    </row>
    <row r="196" spans="1:13" x14ac:dyDescent="0.25">
      <c r="A196" s="3"/>
      <c r="B196" s="3"/>
      <c r="C196" s="31"/>
      <c r="D196" s="31"/>
      <c r="E196" s="3"/>
      <c r="F196" s="134"/>
      <c r="G196" s="68"/>
      <c r="H196" s="68"/>
      <c r="I196" s="68"/>
      <c r="J196" s="3"/>
      <c r="K196" s="91"/>
      <c r="L196" s="91"/>
      <c r="M196" s="140"/>
    </row>
    <row r="197" spans="1:13" x14ac:dyDescent="0.25">
      <c r="A197" s="3"/>
      <c r="B197" s="3"/>
      <c r="C197" s="31"/>
      <c r="D197" s="31"/>
      <c r="E197" s="3"/>
      <c r="F197" s="134"/>
      <c r="G197" s="68"/>
      <c r="H197" s="68"/>
      <c r="I197" s="68"/>
      <c r="J197" s="3"/>
      <c r="K197" s="91"/>
      <c r="L197" s="91"/>
      <c r="M197" s="140"/>
    </row>
    <row r="198" spans="1:13" x14ac:dyDescent="0.25">
      <c r="A198" s="3"/>
      <c r="B198" s="3"/>
      <c r="C198" s="31"/>
      <c r="D198" s="31"/>
      <c r="E198" s="3"/>
      <c r="F198" s="134"/>
      <c r="G198" s="68"/>
      <c r="H198" s="68"/>
      <c r="I198" s="68"/>
      <c r="J198" s="3"/>
      <c r="K198" s="91"/>
      <c r="L198" s="91"/>
      <c r="M198" s="140"/>
    </row>
  </sheetData>
  <sheetProtection password="CF7A" sheet="1" objects="1" scenarios="1"/>
  <mergeCells count="3">
    <mergeCell ref="C3:I3"/>
    <mergeCell ref="C4:I4"/>
    <mergeCell ref="A7:B7"/>
  </mergeCells>
  <conditionalFormatting sqref="K48:L49">
    <cfRule type="cellIs" dxfId="4" priority="5" stopIfTrue="1" operator="equal">
      <formula>"Samo SP"</formula>
    </cfRule>
  </conditionalFormatting>
  <conditionalFormatting sqref="K51:L51">
    <cfRule type="cellIs" dxfId="3" priority="4" stopIfTrue="1" operator="equal">
      <formula>"Samo GD"</formula>
    </cfRule>
  </conditionalFormatting>
  <conditionalFormatting sqref="K90:L90">
    <cfRule type="cellIs" dxfId="2" priority="1" stopIfTrue="1" operator="equal">
      <formula>"Samo SP"</formula>
    </cfRule>
  </conditionalFormatting>
  <conditionalFormatting sqref="L90">
    <cfRule type="containsText" dxfId="1" priority="2" stopIfTrue="1" operator="containsText" text="Obvezen podatek">
      <formula>NOT(ISERROR(SEARCH("Obvezen podatek",L90)))</formula>
    </cfRule>
  </conditionalFormatting>
  <conditionalFormatting sqref="K90">
    <cfRule type="containsText" dxfId="0" priority="3" stopIfTrue="1" operator="containsText" text="Obvezen podatek">
      <formula>NOT(ISERROR(SEARCH("Obvezen podatek",K90)))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headerFooter>
    <oddFooter>&amp;L&amp;F&amp;C&amp;A&amp;R&amp;P</oddFooter>
  </headerFooter>
  <rowBreaks count="1" manualBreakCount="1">
    <brk id="51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OP003">
    <pageSetUpPr fitToPage="1"/>
  </sheetPr>
  <dimension ref="A1:H18"/>
  <sheetViews>
    <sheetView showGridLines="0" showZeros="0" tabSelected="1" zoomScaleNormal="100" workbookViewId="0">
      <selection activeCell="A2" sqref="A2"/>
    </sheetView>
  </sheetViews>
  <sheetFormatPr defaultRowHeight="15" x14ac:dyDescent="0.25"/>
  <cols>
    <col min="1" max="1" width="8.7109375" customWidth="1"/>
    <col min="2" max="2" width="47.7109375" customWidth="1"/>
    <col min="3" max="6" width="18.7109375" customWidth="1"/>
    <col min="7" max="7" width="2.7109375" customWidth="1"/>
    <col min="8" max="8" width="20.140625" customWidth="1"/>
  </cols>
  <sheetData>
    <row r="1" spans="1:8" x14ac:dyDescent="0.25">
      <c r="A1" s="32">
        <f>NazivPoslovnegaSubjekta</f>
        <v>0</v>
      </c>
      <c r="B1" s="3"/>
      <c r="C1" s="161"/>
      <c r="D1" s="3"/>
      <c r="E1" s="3"/>
      <c r="F1" s="26" t="s">
        <v>95</v>
      </c>
      <c r="G1" s="51"/>
      <c r="H1" s="162" t="s">
        <v>447</v>
      </c>
    </row>
    <row r="2" spans="1:8" ht="21" x14ac:dyDescent="0.35">
      <c r="A2" s="163"/>
      <c r="B2" s="163"/>
      <c r="C2" s="164" t="s">
        <v>448</v>
      </c>
      <c r="D2" s="165"/>
      <c r="E2" s="165"/>
      <c r="F2" s="166" t="s">
        <v>33</v>
      </c>
      <c r="G2" s="3"/>
      <c r="H2" s="163"/>
    </row>
    <row r="3" spans="1:8" x14ac:dyDescent="0.25">
      <c r="A3" s="3"/>
      <c r="B3" s="3"/>
      <c r="C3" s="64" t="str">
        <f>CONCATENATE("Stanje na dan  ",TEXT(ObdobjePorocanjaDo,"dd.MM.yyyy"))</f>
        <v>Stanje na dan  00.01.1900</v>
      </c>
      <c r="D3" s="167"/>
      <c r="E3" s="167"/>
      <c r="F3" s="68" t="s">
        <v>90</v>
      </c>
      <c r="G3" s="3"/>
      <c r="H3" s="3"/>
    </row>
    <row r="4" spans="1:8" x14ac:dyDescent="0.25">
      <c r="A4" s="3"/>
      <c r="B4" s="3"/>
      <c r="C4" s="168"/>
      <c r="D4" s="167"/>
      <c r="E4" s="167"/>
      <c r="F4" s="26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/>
      <c r="B6" s="169"/>
      <c r="C6" s="170">
        <f>ObdobjePorocanjaOd</f>
        <v>0</v>
      </c>
      <c r="D6" s="169"/>
      <c r="E6" s="169"/>
      <c r="F6" s="170">
        <f>ObdobjePorocanjaDo</f>
        <v>0</v>
      </c>
      <c r="G6" s="3"/>
      <c r="H6" s="68"/>
    </row>
    <row r="7" spans="1:8" x14ac:dyDescent="0.25">
      <c r="A7" s="11" t="s">
        <v>449</v>
      </c>
      <c r="B7" s="171" t="s">
        <v>29</v>
      </c>
      <c r="C7" s="172" t="s">
        <v>450</v>
      </c>
      <c r="D7" s="173" t="s">
        <v>451</v>
      </c>
      <c r="E7" s="173" t="s">
        <v>452</v>
      </c>
      <c r="F7" s="173" t="s">
        <v>453</v>
      </c>
      <c r="G7" s="161"/>
      <c r="H7" s="161"/>
    </row>
    <row r="8" spans="1:8" x14ac:dyDescent="0.25">
      <c r="A8" s="174" t="s">
        <v>454</v>
      </c>
      <c r="B8" s="174" t="s">
        <v>114</v>
      </c>
      <c r="C8" s="175"/>
      <c r="D8" s="175"/>
      <c r="E8" s="175"/>
      <c r="F8" s="176">
        <f>C8+D8-E8</f>
        <v>0</v>
      </c>
      <c r="G8" s="3"/>
      <c r="H8" s="3"/>
    </row>
    <row r="9" spans="1:8" x14ac:dyDescent="0.25">
      <c r="A9" s="177" t="s">
        <v>455</v>
      </c>
      <c r="B9" s="177" t="s">
        <v>456</v>
      </c>
      <c r="C9" s="178"/>
      <c r="D9" s="178"/>
      <c r="E9" s="178"/>
      <c r="F9" s="179">
        <f>C9+D9-E9</f>
        <v>0</v>
      </c>
      <c r="G9" s="3"/>
      <c r="H9" s="3"/>
    </row>
    <row r="10" spans="1:8" x14ac:dyDescent="0.25">
      <c r="A10" s="177" t="s">
        <v>457</v>
      </c>
      <c r="B10" s="177" t="s">
        <v>458</v>
      </c>
      <c r="C10" s="178"/>
      <c r="D10" s="178"/>
      <c r="E10" s="178"/>
      <c r="F10" s="179">
        <f>C10+D10-E10</f>
        <v>0</v>
      </c>
      <c r="G10" s="3"/>
      <c r="H10" s="3"/>
    </row>
    <row r="11" spans="1:8" x14ac:dyDescent="0.25">
      <c r="A11" s="177" t="s">
        <v>459</v>
      </c>
      <c r="B11" s="177" t="s">
        <v>460</v>
      </c>
      <c r="C11" s="178"/>
      <c r="D11" s="178"/>
      <c r="E11" s="178"/>
      <c r="F11" s="179">
        <f>C11+D11-E11</f>
        <v>0</v>
      </c>
      <c r="G11" s="3"/>
      <c r="H11" s="3"/>
    </row>
    <row r="12" spans="1:8" x14ac:dyDescent="0.25">
      <c r="A12" s="177" t="s">
        <v>461</v>
      </c>
      <c r="B12" s="177" t="s">
        <v>124</v>
      </c>
      <c r="C12" s="178"/>
      <c r="D12" s="178"/>
      <c r="E12" s="178"/>
      <c r="F12" s="179">
        <f>C12+D12-E12</f>
        <v>0</v>
      </c>
      <c r="G12" s="3"/>
      <c r="H12" s="3"/>
    </row>
    <row r="13" spans="1:8" x14ac:dyDescent="0.25">
      <c r="A13" s="180"/>
      <c r="B13" s="180" t="s">
        <v>462</v>
      </c>
      <c r="C13" s="181">
        <f>ROUND(SUM(C8:C12),2)</f>
        <v>0</v>
      </c>
      <c r="D13" s="181">
        <f>ROUND(SUM(D8:D12),2)</f>
        <v>0</v>
      </c>
      <c r="E13" s="181">
        <f>ROUND(SUM(E8:E12),2)</f>
        <v>0</v>
      </c>
      <c r="F13" s="181">
        <f>ROUND(SUM(F8:F12),2)</f>
        <v>0</v>
      </c>
      <c r="G13" s="3"/>
      <c r="H13" s="182"/>
    </row>
    <row r="14" spans="1:8" x14ac:dyDescent="0.25">
      <c r="A14" s="161"/>
      <c r="B14" s="184"/>
      <c r="C14" s="185">
        <f>IF(C13-BS!$H$11=0,,"Neusklajeno z BS!")</f>
        <v>0</v>
      </c>
      <c r="D14" s="186"/>
      <c r="E14" s="186"/>
      <c r="F14" s="185">
        <f>IF(F13-BS!$G$11=0,,"Neusklajeno z BS!")</f>
        <v>0</v>
      </c>
      <c r="G14" s="161"/>
      <c r="H14" s="3"/>
    </row>
    <row r="15" spans="1:8" x14ac:dyDescent="0.25">
      <c r="A15" s="3"/>
      <c r="B15" s="3"/>
      <c r="C15" s="187">
        <f>C13-BS!$H$11</f>
        <v>0</v>
      </c>
      <c r="D15" s="3"/>
      <c r="E15" s="3"/>
      <c r="F15" s="187">
        <f>F13-BS!$G$11</f>
        <v>0</v>
      </c>
      <c r="G15" s="3"/>
      <c r="H15" s="3"/>
    </row>
    <row r="16" spans="1:8" x14ac:dyDescent="0.25">
      <c r="A16" s="3"/>
      <c r="B16" s="3"/>
      <c r="C16" s="3"/>
      <c r="D16" s="3"/>
      <c r="E16" s="3"/>
      <c r="F16" s="3"/>
      <c r="G16" s="3"/>
      <c r="H16" s="3"/>
    </row>
    <row r="17" spans="1:8" x14ac:dyDescent="0.25">
      <c r="A17" s="3"/>
      <c r="B17" s="32" t="s">
        <v>463</v>
      </c>
      <c r="C17" s="3"/>
      <c r="D17" s="3"/>
      <c r="E17" s="3"/>
      <c r="F17" s="3"/>
      <c r="G17" s="3"/>
      <c r="H17" s="3"/>
    </row>
    <row r="18" spans="1:8" ht="150" customHeight="1" x14ac:dyDescent="0.25">
      <c r="A18" s="3"/>
      <c r="B18" s="359"/>
      <c r="C18" s="359"/>
      <c r="D18" s="359"/>
      <c r="E18" s="359"/>
      <c r="F18" s="359"/>
      <c r="G18" s="3"/>
      <c r="H18" s="3"/>
    </row>
  </sheetData>
  <sheetProtection password="CF7A" sheet="1" objects="1" scenarios="1"/>
  <mergeCells count="1">
    <mergeCell ref="B18:F18"/>
  </mergeCells>
  <hyperlinks>
    <hyperlink ref="H1" location="BS!F11" display="Pojdi na Bilanco stanja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&amp;L&amp;F&amp;C&amp;A&amp;R&amp;P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OP010">
    <pageSetUpPr fitToPage="1"/>
  </sheetPr>
  <dimension ref="A1:H25"/>
  <sheetViews>
    <sheetView showGridLines="0" showZeros="0" zoomScaleNormal="100" workbookViewId="0">
      <selection activeCell="A2" sqref="A2"/>
    </sheetView>
  </sheetViews>
  <sheetFormatPr defaultRowHeight="15" x14ac:dyDescent="0.25"/>
  <cols>
    <col min="1" max="1" width="8.7109375" customWidth="1"/>
    <col min="2" max="2" width="65.7109375" customWidth="1"/>
    <col min="3" max="6" width="16.7109375" customWidth="1"/>
    <col min="7" max="7" width="2.7109375" customWidth="1"/>
    <col min="8" max="8" width="20.140625" customWidth="1"/>
  </cols>
  <sheetData>
    <row r="1" spans="1:8" x14ac:dyDescent="0.25">
      <c r="A1" s="32">
        <f>NazivPoslovnegaSubjekta</f>
        <v>0</v>
      </c>
      <c r="B1" s="188"/>
      <c r="C1" s="161"/>
      <c r="D1" s="3"/>
      <c r="E1" s="3"/>
      <c r="F1" s="26" t="s">
        <v>95</v>
      </c>
      <c r="G1" s="51"/>
      <c r="H1" s="162" t="s">
        <v>447</v>
      </c>
    </row>
    <row r="2" spans="1:8" ht="21" x14ac:dyDescent="0.35">
      <c r="A2" s="189"/>
      <c r="B2" s="163"/>
      <c r="C2" s="164" t="s">
        <v>464</v>
      </c>
      <c r="D2" s="165"/>
      <c r="E2" s="165"/>
      <c r="F2" s="166" t="s">
        <v>35</v>
      </c>
      <c r="G2" s="3"/>
      <c r="H2" s="163"/>
    </row>
    <row r="3" spans="1:8" x14ac:dyDescent="0.25">
      <c r="A3" s="190"/>
      <c r="B3" s="3"/>
      <c r="C3" s="64" t="str">
        <f>CONCATENATE("Stanje na dan  ",TEXT(ObdobjePorocanjaDo,"dd.MM.yyyy"))</f>
        <v>Stanje na dan  00.01.1900</v>
      </c>
      <c r="D3" s="167"/>
      <c r="E3" s="167"/>
      <c r="F3" s="68" t="s">
        <v>90</v>
      </c>
      <c r="G3" s="3"/>
      <c r="H3" s="167"/>
    </row>
    <row r="4" spans="1:8" x14ac:dyDescent="0.25">
      <c r="A4" s="191"/>
      <c r="B4" s="3"/>
      <c r="C4" s="3"/>
      <c r="D4" s="3"/>
      <c r="E4" s="3"/>
      <c r="F4" s="26"/>
      <c r="G4" s="3"/>
      <c r="H4" s="3"/>
    </row>
    <row r="5" spans="1:8" x14ac:dyDescent="0.25">
      <c r="A5" s="191"/>
      <c r="B5" s="169"/>
      <c r="C5" s="170">
        <f>ObdobjePorocanjaOd</f>
        <v>0</v>
      </c>
      <c r="D5" s="169"/>
      <c r="E5" s="169"/>
      <c r="F5" s="172">
        <f>ObdobjePorocanjaDo</f>
        <v>0</v>
      </c>
      <c r="G5" s="3"/>
      <c r="H5" s="192"/>
    </row>
    <row r="6" spans="1:8" x14ac:dyDescent="0.25">
      <c r="A6" s="11" t="s">
        <v>465</v>
      </c>
      <c r="B6" s="171" t="s">
        <v>29</v>
      </c>
      <c r="C6" s="172" t="s">
        <v>450</v>
      </c>
      <c r="D6" s="173" t="s">
        <v>451</v>
      </c>
      <c r="E6" s="173" t="s">
        <v>452</v>
      </c>
      <c r="F6" s="172" t="s">
        <v>453</v>
      </c>
      <c r="G6" s="3"/>
      <c r="H6" s="192"/>
    </row>
    <row r="7" spans="1:8" ht="15" customHeight="1" x14ac:dyDescent="0.25">
      <c r="A7" s="174" t="s">
        <v>466</v>
      </c>
      <c r="B7" s="174" t="s">
        <v>467</v>
      </c>
      <c r="C7" s="193"/>
      <c r="D7" s="193"/>
      <c r="E7" s="193"/>
      <c r="F7" s="176">
        <f>C7+D7-E7</f>
        <v>0</v>
      </c>
      <c r="G7" s="161"/>
      <c r="H7" s="192"/>
    </row>
    <row r="8" spans="1:8" ht="15" customHeight="1" x14ac:dyDescent="0.25">
      <c r="A8" s="177" t="s">
        <v>468</v>
      </c>
      <c r="B8" s="177" t="s">
        <v>469</v>
      </c>
      <c r="C8" s="194"/>
      <c r="D8" s="194"/>
      <c r="E8" s="194"/>
      <c r="F8" s="179">
        <f t="shared" ref="F8:F19" si="0">C8+D8-E8</f>
        <v>0</v>
      </c>
      <c r="G8" s="3"/>
      <c r="H8" s="192"/>
    </row>
    <row r="9" spans="1:8" x14ac:dyDescent="0.25">
      <c r="A9" s="177" t="s">
        <v>470</v>
      </c>
      <c r="B9" s="177" t="s">
        <v>471</v>
      </c>
      <c r="C9" s="194"/>
      <c r="D9" s="194"/>
      <c r="E9" s="194"/>
      <c r="F9" s="179">
        <f t="shared" si="0"/>
        <v>0</v>
      </c>
      <c r="G9" s="3"/>
      <c r="H9" s="192"/>
    </row>
    <row r="10" spans="1:8" x14ac:dyDescent="0.25">
      <c r="A10" s="177" t="s">
        <v>472</v>
      </c>
      <c r="B10" s="177" t="s">
        <v>473</v>
      </c>
      <c r="C10" s="194"/>
      <c r="D10" s="194"/>
      <c r="E10" s="194"/>
      <c r="F10" s="179">
        <f t="shared" si="0"/>
        <v>0</v>
      </c>
      <c r="G10" s="3"/>
      <c r="H10" s="192"/>
    </row>
    <row r="11" spans="1:8" x14ac:dyDescent="0.25">
      <c r="A11" s="177" t="s">
        <v>474</v>
      </c>
      <c r="B11" s="177" t="s">
        <v>475</v>
      </c>
      <c r="C11" s="194"/>
      <c r="D11" s="194"/>
      <c r="E11" s="194"/>
      <c r="F11" s="179">
        <f t="shared" si="0"/>
        <v>0</v>
      </c>
      <c r="G11" s="3"/>
      <c r="H11" s="192"/>
    </row>
    <row r="12" spans="1:8" x14ac:dyDescent="0.25">
      <c r="A12" s="177" t="s">
        <v>476</v>
      </c>
      <c r="B12" s="177" t="s">
        <v>477</v>
      </c>
      <c r="C12" s="194"/>
      <c r="D12" s="194"/>
      <c r="E12" s="194"/>
      <c r="F12" s="179">
        <f t="shared" si="0"/>
        <v>0</v>
      </c>
      <c r="G12" s="3"/>
      <c r="H12" s="192"/>
    </row>
    <row r="13" spans="1:8" x14ac:dyDescent="0.25">
      <c r="A13" s="177" t="s">
        <v>478</v>
      </c>
      <c r="B13" s="177" t="s">
        <v>479</v>
      </c>
      <c r="C13" s="194"/>
      <c r="D13" s="194"/>
      <c r="E13" s="194"/>
      <c r="F13" s="179">
        <f t="shared" si="0"/>
        <v>0</v>
      </c>
      <c r="G13" s="3"/>
      <c r="H13" s="192"/>
    </row>
    <row r="14" spans="1:8" x14ac:dyDescent="0.25">
      <c r="A14" s="177" t="s">
        <v>480</v>
      </c>
      <c r="B14" s="177" t="s">
        <v>481</v>
      </c>
      <c r="C14" s="194"/>
      <c r="D14" s="194"/>
      <c r="E14" s="194"/>
      <c r="F14" s="179">
        <f t="shared" si="0"/>
        <v>0</v>
      </c>
      <c r="G14" s="161"/>
      <c r="H14" s="192"/>
    </row>
    <row r="15" spans="1:8" x14ac:dyDescent="0.25">
      <c r="A15" s="177" t="s">
        <v>482</v>
      </c>
      <c r="B15" s="177" t="s">
        <v>483</v>
      </c>
      <c r="C15" s="194"/>
      <c r="D15" s="194"/>
      <c r="E15" s="194"/>
      <c r="F15" s="179">
        <f t="shared" si="0"/>
        <v>0</v>
      </c>
      <c r="G15" s="3"/>
      <c r="H15" s="192"/>
    </row>
    <row r="16" spans="1:8" x14ac:dyDescent="0.25">
      <c r="A16" s="177" t="s">
        <v>484</v>
      </c>
      <c r="B16" s="177" t="s">
        <v>485</v>
      </c>
      <c r="C16" s="194"/>
      <c r="D16" s="194"/>
      <c r="E16" s="194"/>
      <c r="F16" s="179">
        <f t="shared" si="0"/>
        <v>0</v>
      </c>
      <c r="G16" s="3"/>
      <c r="H16" s="192"/>
    </row>
    <row r="17" spans="1:8" x14ac:dyDescent="0.25">
      <c r="A17" s="177" t="s">
        <v>486</v>
      </c>
      <c r="B17" s="177" t="s">
        <v>487</v>
      </c>
      <c r="C17" s="194"/>
      <c r="D17" s="194"/>
      <c r="E17" s="194"/>
      <c r="F17" s="179">
        <f t="shared" si="0"/>
        <v>0</v>
      </c>
      <c r="G17" s="3"/>
      <c r="H17" s="192"/>
    </row>
    <row r="18" spans="1:8" x14ac:dyDescent="0.25">
      <c r="A18" s="177" t="s">
        <v>488</v>
      </c>
      <c r="B18" s="177" t="s">
        <v>489</v>
      </c>
      <c r="C18" s="194"/>
      <c r="D18" s="194"/>
      <c r="E18" s="194"/>
      <c r="F18" s="179">
        <f t="shared" si="0"/>
        <v>0</v>
      </c>
      <c r="G18" s="3"/>
      <c r="H18" s="192"/>
    </row>
    <row r="19" spans="1:8" x14ac:dyDescent="0.25">
      <c r="A19" s="177" t="s">
        <v>490</v>
      </c>
      <c r="B19" s="177" t="s">
        <v>491</v>
      </c>
      <c r="C19" s="194"/>
      <c r="D19" s="194"/>
      <c r="E19" s="194"/>
      <c r="F19" s="179">
        <f t="shared" si="0"/>
        <v>0</v>
      </c>
      <c r="G19" s="3"/>
      <c r="H19" s="192"/>
    </row>
    <row r="20" spans="1:8" x14ac:dyDescent="0.25">
      <c r="A20" s="180"/>
      <c r="B20" s="180" t="s">
        <v>462</v>
      </c>
      <c r="C20" s="181">
        <f>ROUND(SUM(C7:C19),2)</f>
        <v>0</v>
      </c>
      <c r="D20" s="181">
        <f>ROUND(SUM(D7:D19),2)</f>
        <v>0</v>
      </c>
      <c r="E20" s="181">
        <f>ROUND(SUM(E7:E19),2)</f>
        <v>0</v>
      </c>
      <c r="F20" s="181">
        <f>ROUND(SUM(F7:F19),2)</f>
        <v>0</v>
      </c>
      <c r="G20" s="3"/>
      <c r="H20" s="192"/>
    </row>
    <row r="21" spans="1:8" x14ac:dyDescent="0.25">
      <c r="A21" s="195"/>
      <c r="B21" s="195"/>
      <c r="C21" s="185">
        <f>IF(C20-BS!$H$18=0,,"Neusklajeno z BS!")</f>
        <v>0</v>
      </c>
      <c r="D21" s="186"/>
      <c r="E21" s="186"/>
      <c r="F21" s="185">
        <f>IF(F20-BS!$G$18=0,,"Neusklajeno z BS!")</f>
        <v>0</v>
      </c>
      <c r="G21" s="3"/>
      <c r="H21" s="192"/>
    </row>
    <row r="22" spans="1:8" x14ac:dyDescent="0.25">
      <c r="A22" s="195"/>
      <c r="B22" s="195"/>
      <c r="C22" s="196">
        <f>C20-BS!$H$18</f>
        <v>0</v>
      </c>
      <c r="D22" s="197"/>
      <c r="E22" s="197"/>
      <c r="F22" s="196">
        <f>F20-BS!$G$18</f>
        <v>0</v>
      </c>
      <c r="G22" s="3"/>
      <c r="H22" s="192"/>
    </row>
    <row r="23" spans="1:8" x14ac:dyDescent="0.25">
      <c r="A23" s="184"/>
      <c r="B23" s="184"/>
      <c r="C23" s="186"/>
      <c r="D23" s="186"/>
      <c r="E23" s="186"/>
      <c r="F23" s="186"/>
      <c r="G23" s="3"/>
      <c r="H23" s="26"/>
    </row>
    <row r="24" spans="1:8" x14ac:dyDescent="0.25">
      <c r="A24" s="191"/>
      <c r="B24" s="32" t="s">
        <v>463</v>
      </c>
      <c r="C24" s="3"/>
      <c r="D24" s="3"/>
      <c r="E24" s="3"/>
      <c r="F24" s="3"/>
      <c r="G24" s="3"/>
      <c r="H24" s="3"/>
    </row>
    <row r="25" spans="1:8" ht="150" customHeight="1" x14ac:dyDescent="0.25">
      <c r="A25" s="191"/>
      <c r="B25" s="360"/>
      <c r="C25" s="360"/>
      <c r="D25" s="360"/>
      <c r="E25" s="360"/>
      <c r="F25" s="360"/>
      <c r="G25" s="3"/>
      <c r="H25" s="199"/>
    </row>
  </sheetData>
  <sheetProtection password="CF7A" sheet="1" objects="1" scenarios="1"/>
  <mergeCells count="1">
    <mergeCell ref="B25:F25"/>
  </mergeCells>
  <hyperlinks>
    <hyperlink ref="H1" location="BS!F18" display="Pojdi na Bilanco stanja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Footer>&amp;L&amp;F&amp;C&amp;A&amp;R&amp;P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OP018">
    <pageSetUpPr fitToPage="1"/>
  </sheetPr>
  <dimension ref="A1:H16"/>
  <sheetViews>
    <sheetView showGridLines="0" showZeros="0" zoomScaleNormal="100" workbookViewId="0">
      <selection activeCell="A2" sqref="A2"/>
    </sheetView>
  </sheetViews>
  <sheetFormatPr defaultRowHeight="15" x14ac:dyDescent="0.25"/>
  <cols>
    <col min="1" max="1" width="8.42578125" customWidth="1"/>
    <col min="2" max="2" width="47.7109375" customWidth="1"/>
    <col min="3" max="6" width="18.7109375" customWidth="1"/>
    <col min="7" max="7" width="2.7109375" customWidth="1"/>
    <col min="8" max="8" width="20.85546875" customWidth="1"/>
  </cols>
  <sheetData>
    <row r="1" spans="1:8" x14ac:dyDescent="0.25">
      <c r="A1" s="32">
        <f>NazivPoslovnegaSubjekta</f>
        <v>0</v>
      </c>
      <c r="B1" s="3"/>
      <c r="C1" s="161"/>
      <c r="D1" s="3"/>
      <c r="E1" s="3"/>
      <c r="F1" s="26" t="s">
        <v>95</v>
      </c>
      <c r="G1" s="51"/>
      <c r="H1" s="162" t="s">
        <v>447</v>
      </c>
    </row>
    <row r="2" spans="1:8" ht="21" x14ac:dyDescent="0.35">
      <c r="A2" s="189"/>
      <c r="B2" s="163"/>
      <c r="C2" s="164" t="s">
        <v>492</v>
      </c>
      <c r="D2" s="165"/>
      <c r="E2" s="165"/>
      <c r="F2" s="166" t="s">
        <v>37</v>
      </c>
      <c r="G2" s="3"/>
      <c r="H2" s="163"/>
    </row>
    <row r="3" spans="1:8" x14ac:dyDescent="0.25">
      <c r="A3" s="190"/>
      <c r="B3" s="3"/>
      <c r="C3" s="200" t="str">
        <f>CONCATENATE("Stanje na dan  ",TEXT(ObdobjePorocanjaDo,"dd.MM.yyyy"))</f>
        <v>Stanje na dan  00.01.1900</v>
      </c>
      <c r="D3" s="167"/>
      <c r="E3" s="167"/>
      <c r="F3" s="68" t="s">
        <v>90</v>
      </c>
      <c r="G3" s="3"/>
      <c r="H3" s="167"/>
    </row>
    <row r="4" spans="1:8" x14ac:dyDescent="0.25">
      <c r="A4" s="190"/>
      <c r="B4" s="3"/>
      <c r="C4" s="64"/>
      <c r="D4" s="167"/>
      <c r="E4" s="167"/>
      <c r="F4" s="167"/>
      <c r="G4" s="3"/>
      <c r="H4" s="167"/>
    </row>
    <row r="5" spans="1:8" x14ac:dyDescent="0.25">
      <c r="A5" s="191"/>
      <c r="B5" s="3"/>
      <c r="C5" s="3"/>
      <c r="D5" s="3"/>
      <c r="E5" s="3"/>
      <c r="F5" s="26"/>
      <c r="G5" s="3"/>
      <c r="H5" s="3"/>
    </row>
    <row r="6" spans="1:8" x14ac:dyDescent="0.25">
      <c r="A6" s="191"/>
      <c r="B6" s="169"/>
      <c r="C6" s="172">
        <f>ObdobjePorocanjaOd</f>
        <v>0</v>
      </c>
      <c r="D6" s="169"/>
      <c r="E6" s="169"/>
      <c r="F6" s="172">
        <f>ObdobjePorocanjaDo</f>
        <v>0</v>
      </c>
      <c r="G6" s="3"/>
      <c r="H6" s="68"/>
    </row>
    <row r="7" spans="1:8" x14ac:dyDescent="0.25">
      <c r="A7" s="11" t="s">
        <v>449</v>
      </c>
      <c r="B7" s="171" t="s">
        <v>29</v>
      </c>
      <c r="C7" s="183" t="s">
        <v>450</v>
      </c>
      <c r="D7" s="173" t="s">
        <v>451</v>
      </c>
      <c r="E7" s="173" t="s">
        <v>452</v>
      </c>
      <c r="F7" s="183" t="s">
        <v>453</v>
      </c>
      <c r="G7" s="161"/>
      <c r="H7" s="68"/>
    </row>
    <row r="8" spans="1:8" ht="30" x14ac:dyDescent="0.25">
      <c r="A8" s="174" t="s">
        <v>493</v>
      </c>
      <c r="B8" s="174" t="s">
        <v>494</v>
      </c>
      <c r="C8" s="193"/>
      <c r="D8" s="193"/>
      <c r="E8" s="193"/>
      <c r="F8" s="176">
        <f>C8+D8-E8</f>
        <v>0</v>
      </c>
      <c r="G8" s="3"/>
      <c r="H8" s="68"/>
    </row>
    <row r="9" spans="1:8" ht="30" x14ac:dyDescent="0.25">
      <c r="A9" s="177" t="s">
        <v>495</v>
      </c>
      <c r="B9" s="177" t="s">
        <v>496</v>
      </c>
      <c r="C9" s="194"/>
      <c r="D9" s="194"/>
      <c r="E9" s="194"/>
      <c r="F9" s="179">
        <f>C9+D9-E9</f>
        <v>0</v>
      </c>
      <c r="G9" s="3"/>
      <c r="H9" s="68"/>
    </row>
    <row r="10" spans="1:8" x14ac:dyDescent="0.25">
      <c r="A10" s="177" t="s">
        <v>497</v>
      </c>
      <c r="B10" s="177" t="s">
        <v>498</v>
      </c>
      <c r="C10" s="194"/>
      <c r="D10" s="194"/>
      <c r="E10" s="194"/>
      <c r="F10" s="179">
        <f>C10+D10-E10</f>
        <v>0</v>
      </c>
      <c r="G10" s="3"/>
      <c r="H10" s="68"/>
    </row>
    <row r="11" spans="1:8" x14ac:dyDescent="0.25">
      <c r="A11" s="201"/>
      <c r="B11" s="180" t="s">
        <v>462</v>
      </c>
      <c r="C11" s="181">
        <f>ROUND(SUM(C8:C10),2)</f>
        <v>0</v>
      </c>
      <c r="D11" s="181">
        <f>ROUND(SUM(D8:D10),2)</f>
        <v>0</v>
      </c>
      <c r="E11" s="181">
        <f>ROUND(SUM(E8:E10),2)</f>
        <v>0</v>
      </c>
      <c r="F11" s="181">
        <f>ROUND(SUM(F8:F10),2)</f>
        <v>0</v>
      </c>
      <c r="G11" s="3"/>
      <c r="H11" s="68"/>
    </row>
    <row r="12" spans="1:8" x14ac:dyDescent="0.25">
      <c r="A12" s="184"/>
      <c r="B12" s="184"/>
      <c r="C12" s="185">
        <f>IF(C11-BS!$H$26=0,,"Neusklajeno z BS!")</f>
        <v>0</v>
      </c>
      <c r="D12" s="186"/>
      <c r="E12" s="186"/>
      <c r="F12" s="185">
        <f>IF(F11-BS!$G$26=0,,"Neusklajeno z BS!")</f>
        <v>0</v>
      </c>
      <c r="G12" s="3"/>
      <c r="H12" s="68"/>
    </row>
    <row r="13" spans="1:8" x14ac:dyDescent="0.25">
      <c r="A13" s="191"/>
      <c r="B13" s="3"/>
      <c r="C13" s="187">
        <f>C11-BS!$H$26</f>
        <v>0</v>
      </c>
      <c r="D13" s="3"/>
      <c r="E13" s="3"/>
      <c r="F13" s="187">
        <f>F11-BS!$G$26</f>
        <v>0</v>
      </c>
      <c r="G13" s="3"/>
      <c r="H13" s="3"/>
    </row>
    <row r="14" spans="1:8" x14ac:dyDescent="0.25">
      <c r="A14" s="191"/>
      <c r="B14" s="3"/>
      <c r="C14" s="3"/>
      <c r="D14" s="3"/>
      <c r="E14" s="3"/>
      <c r="F14" s="3"/>
      <c r="G14" s="161"/>
      <c r="H14" s="3"/>
    </row>
    <row r="15" spans="1:8" x14ac:dyDescent="0.25">
      <c r="A15" s="191"/>
      <c r="B15" s="32" t="s">
        <v>463</v>
      </c>
      <c r="C15" s="3"/>
      <c r="D15" s="3"/>
      <c r="E15" s="3"/>
      <c r="F15" s="3"/>
      <c r="G15" s="3"/>
      <c r="H15" s="3"/>
    </row>
    <row r="16" spans="1:8" ht="150" customHeight="1" x14ac:dyDescent="0.25">
      <c r="A16" s="191"/>
      <c r="B16" s="360"/>
      <c r="C16" s="360"/>
      <c r="D16" s="360"/>
      <c r="E16" s="360"/>
      <c r="F16" s="360"/>
      <c r="G16" s="3"/>
      <c r="H16" s="199"/>
    </row>
  </sheetData>
  <sheetProtection password="CF7A" sheet="1" objects="1" scenarios="1"/>
  <mergeCells count="1">
    <mergeCell ref="B16:F16"/>
  </mergeCells>
  <hyperlinks>
    <hyperlink ref="H1" location="BS!F26" display="Pojdi na Bilanco stanja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&amp;L&amp;F&amp;C&amp;A&amp;R&amp;P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OP020">
    <pageSetUpPr fitToPage="1"/>
  </sheetPr>
  <dimension ref="A1:H16"/>
  <sheetViews>
    <sheetView showGridLines="0" showZeros="0" zoomScaleNormal="100" workbookViewId="0">
      <selection activeCell="A2" sqref="A2"/>
    </sheetView>
  </sheetViews>
  <sheetFormatPr defaultRowHeight="15" x14ac:dyDescent="0.25"/>
  <cols>
    <col min="1" max="1" width="8.7109375" customWidth="1"/>
    <col min="2" max="2" width="47.7109375" customWidth="1"/>
    <col min="3" max="6" width="18.7109375" customWidth="1"/>
    <col min="7" max="7" width="2.7109375" customWidth="1"/>
    <col min="8" max="8" width="20.42578125" customWidth="1"/>
  </cols>
  <sheetData>
    <row r="1" spans="1:8" x14ac:dyDescent="0.25">
      <c r="A1" s="32">
        <f>NazivPoslovnegaSubjekta</f>
        <v>0</v>
      </c>
      <c r="B1" s="188"/>
      <c r="C1" s="161"/>
      <c r="D1" s="3"/>
      <c r="E1" s="3"/>
      <c r="F1" s="26" t="s">
        <v>95</v>
      </c>
      <c r="G1" s="51"/>
      <c r="H1" s="162" t="s">
        <v>447</v>
      </c>
    </row>
    <row r="2" spans="1:8" ht="21" x14ac:dyDescent="0.35">
      <c r="A2" s="3"/>
      <c r="B2" s="163"/>
      <c r="C2" s="164" t="s">
        <v>499</v>
      </c>
      <c r="D2" s="163"/>
      <c r="E2" s="163"/>
      <c r="F2" s="166" t="s">
        <v>39</v>
      </c>
      <c r="G2" s="3"/>
      <c r="H2" s="3"/>
    </row>
    <row r="3" spans="1:8" x14ac:dyDescent="0.25">
      <c r="A3" s="167"/>
      <c r="B3" s="167"/>
      <c r="C3" s="64" t="str">
        <f>CONCATENATE("Stanje na dan  ",TEXT(ObdobjePorocanjaDo,"dd.MM.yyyy"))</f>
        <v>Stanje na dan  00.01.1900</v>
      </c>
      <c r="D3" s="167"/>
      <c r="E3" s="167"/>
      <c r="F3" s="68" t="s">
        <v>90</v>
      </c>
      <c r="G3" s="3"/>
      <c r="H3" s="167"/>
    </row>
    <row r="4" spans="1:8" x14ac:dyDescent="0.25">
      <c r="A4" s="167"/>
      <c r="B4" s="167"/>
      <c r="C4" s="64"/>
      <c r="D4" s="167"/>
      <c r="E4" s="167"/>
      <c r="F4" s="167"/>
      <c r="G4" s="3"/>
      <c r="H4" s="167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/>
      <c r="B6" s="169"/>
      <c r="C6" s="172">
        <f>ObdobjePorocanjaOd</f>
        <v>0</v>
      </c>
      <c r="D6" s="169"/>
      <c r="E6" s="169"/>
      <c r="F6" s="172">
        <f>ObdobjePorocanjaDo</f>
        <v>0</v>
      </c>
      <c r="G6" s="3"/>
      <c r="H6" s="68"/>
    </row>
    <row r="7" spans="1:8" x14ac:dyDescent="0.25">
      <c r="A7" s="11" t="s">
        <v>465</v>
      </c>
      <c r="B7" s="171" t="s">
        <v>29</v>
      </c>
      <c r="C7" s="172" t="s">
        <v>450</v>
      </c>
      <c r="D7" s="173" t="s">
        <v>451</v>
      </c>
      <c r="E7" s="173" t="s">
        <v>452</v>
      </c>
      <c r="F7" s="172" t="s">
        <v>453</v>
      </c>
      <c r="G7" s="161"/>
      <c r="H7" s="3"/>
    </row>
    <row r="8" spans="1:8" ht="30" x14ac:dyDescent="0.25">
      <c r="A8" s="174" t="s">
        <v>500</v>
      </c>
      <c r="B8" s="202" t="s">
        <v>501</v>
      </c>
      <c r="C8" s="193"/>
      <c r="D8" s="193"/>
      <c r="E8" s="193"/>
      <c r="F8" s="176">
        <f>C8+D8-E8</f>
        <v>0</v>
      </c>
      <c r="G8" s="3"/>
      <c r="H8" s="3"/>
    </row>
    <row r="9" spans="1:8" ht="30" x14ac:dyDescent="0.25">
      <c r="A9" s="177" t="s">
        <v>502</v>
      </c>
      <c r="B9" s="203" t="s">
        <v>503</v>
      </c>
      <c r="C9" s="194"/>
      <c r="D9" s="194"/>
      <c r="E9" s="194"/>
      <c r="F9" s="179">
        <f>C9+D9-E9</f>
        <v>0</v>
      </c>
      <c r="G9" s="3"/>
      <c r="H9" s="3"/>
    </row>
    <row r="10" spans="1:8" x14ac:dyDescent="0.25">
      <c r="A10" s="177" t="s">
        <v>504</v>
      </c>
      <c r="B10" s="203" t="s">
        <v>505</v>
      </c>
      <c r="C10" s="194"/>
      <c r="D10" s="194"/>
      <c r="E10" s="194"/>
      <c r="F10" s="179">
        <f>C10+D10-E10</f>
        <v>0</v>
      </c>
      <c r="G10" s="3"/>
      <c r="H10" s="3"/>
    </row>
    <row r="11" spans="1:8" x14ac:dyDescent="0.25">
      <c r="A11" s="180"/>
      <c r="B11" s="180" t="s">
        <v>462</v>
      </c>
      <c r="C11" s="181">
        <f>ROUND(SUM(C8:C10),2)</f>
        <v>0</v>
      </c>
      <c r="D11" s="181">
        <f>ROUND(SUM(D8:D10),2)</f>
        <v>0</v>
      </c>
      <c r="E11" s="181">
        <f>ROUND(SUM(E8:E10),2)</f>
        <v>0</v>
      </c>
      <c r="F11" s="181">
        <f>ROUND(SUM(F8:F10),2)</f>
        <v>0</v>
      </c>
      <c r="G11" s="3"/>
      <c r="H11" s="3"/>
    </row>
    <row r="12" spans="1:8" x14ac:dyDescent="0.25">
      <c r="A12" s="161"/>
      <c r="B12" s="184"/>
      <c r="C12" s="185">
        <f>IF(C11-BS!$H$28=0,,"Neusklajeno z BS!")</f>
        <v>0</v>
      </c>
      <c r="D12" s="186"/>
      <c r="E12" s="186"/>
      <c r="F12" s="185">
        <f>IF(F11-BS!$G$28=0,,"Neusklajeno z BS!")</f>
        <v>0</v>
      </c>
      <c r="G12" s="3"/>
      <c r="H12" s="3"/>
    </row>
    <row r="13" spans="1:8" x14ac:dyDescent="0.25">
      <c r="A13" s="3"/>
      <c r="B13" s="3"/>
      <c r="C13" s="187">
        <f>C11-BS!$H$28</f>
        <v>0</v>
      </c>
      <c r="D13" s="3"/>
      <c r="E13" s="3"/>
      <c r="F13" s="187">
        <f>F11-BS!$G$28</f>
        <v>0</v>
      </c>
      <c r="G13" s="3"/>
      <c r="H13" s="3"/>
    </row>
    <row r="14" spans="1:8" x14ac:dyDescent="0.25">
      <c r="A14" s="3"/>
      <c r="B14" s="332">
        <f>IF(B16="",(IF(F11=0,0,"V polje 'Pojasnilo' obvezno vpišite način vrednotenja naložb")),"")</f>
        <v>0</v>
      </c>
      <c r="C14" s="3"/>
      <c r="D14" s="3"/>
      <c r="E14" s="3"/>
      <c r="F14" s="3"/>
      <c r="G14" s="161"/>
      <c r="H14" s="3"/>
    </row>
    <row r="15" spans="1:8" x14ac:dyDescent="0.25">
      <c r="A15" s="3"/>
      <c r="B15" s="32" t="s">
        <v>463</v>
      </c>
      <c r="C15" s="167"/>
      <c r="D15" s="3"/>
      <c r="E15" s="3"/>
      <c r="F15" s="3"/>
      <c r="G15" s="3"/>
      <c r="H15" s="3"/>
    </row>
    <row r="16" spans="1:8" ht="150" customHeight="1" x14ac:dyDescent="0.25">
      <c r="A16" s="3"/>
      <c r="B16" s="360"/>
      <c r="C16" s="360"/>
      <c r="D16" s="360"/>
      <c r="E16" s="360"/>
      <c r="F16" s="360"/>
      <c r="G16" s="3"/>
      <c r="H16" s="3"/>
    </row>
  </sheetData>
  <sheetProtection password="CF7A" sheet="1"/>
  <mergeCells count="1">
    <mergeCell ref="B16:F16"/>
  </mergeCells>
  <hyperlinks>
    <hyperlink ref="H1" location="BS!F28" display="Pojdi na Bilanco stanja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&amp;L&amp;F&amp;C&amp;A&amp;R&amp;P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29</vt:i4>
      </vt:variant>
      <vt:variant>
        <vt:lpstr>Imenovani obsegi</vt:lpstr>
      </vt:variant>
      <vt:variant>
        <vt:i4>40</vt:i4>
      </vt:variant>
    </vt:vector>
  </HeadingPairs>
  <TitlesOfParts>
    <vt:vector size="69" baseType="lpstr">
      <vt:lpstr>Osnovni podatki</vt:lpstr>
      <vt:lpstr>Prva stran</vt:lpstr>
      <vt:lpstr>BS</vt:lpstr>
      <vt:lpstr>IPI</vt:lpstr>
      <vt:lpstr>003 Neopred.OS</vt:lpstr>
      <vt:lpstr>010 Opred.OS</vt:lpstr>
      <vt:lpstr>018 Nalož.neprem.</vt:lpstr>
      <vt:lpstr>020 Dolg.fin.naložbe</vt:lpstr>
      <vt:lpstr>024 Dolg.posojila</vt:lpstr>
      <vt:lpstr>027 Dolg.posl.ter.</vt:lpstr>
      <vt:lpstr>034 Zaloge</vt:lpstr>
      <vt:lpstr>041 Krat.fin.naložbe</vt:lpstr>
      <vt:lpstr>045 Krat.posojila</vt:lpstr>
      <vt:lpstr>049 Krat.ter.druzbe.v.sk.</vt:lpstr>
      <vt:lpstr>050 Krat.ter.kupci</vt:lpstr>
      <vt:lpstr>051 Krat.ter.drugi</vt:lpstr>
      <vt:lpstr>053 Krat.AČR</vt:lpstr>
      <vt:lpstr>054 Zabil.sreds.</vt:lpstr>
      <vt:lpstr>056 Kapital</vt:lpstr>
      <vt:lpstr>072 Rez.dolg.PČR</vt:lpstr>
      <vt:lpstr>076 Dolg.fin.obvez.</vt:lpstr>
      <vt:lpstr>080 Dolg.posl.obvez.</vt:lpstr>
      <vt:lpstr>087 Krat.fin.obvez.</vt:lpstr>
      <vt:lpstr>092 Krat.obvez.druzb.v.sk.</vt:lpstr>
      <vt:lpstr>093 Krat.obvez.dobav.</vt:lpstr>
      <vt:lpstr>094 Krat.obvez.druge</vt:lpstr>
      <vt:lpstr>095 Krat.PČR</vt:lpstr>
      <vt:lpstr>(A) Promet-kupci</vt:lpstr>
      <vt:lpstr>(B) Promet-dobavitelji</vt:lpstr>
      <vt:lpstr>DatumPorocanja</vt:lpstr>
      <vt:lpstr>DavcnaStevilka</vt:lpstr>
      <vt:lpstr>MaticnaStevilka</vt:lpstr>
      <vt:lpstr>NacinRACUN</vt:lpstr>
      <vt:lpstr>NazivPoslovnegaSubjekta</vt:lpstr>
      <vt:lpstr>ObdobjePLAC</vt:lpstr>
      <vt:lpstr>ObdobjePlacila</vt:lpstr>
      <vt:lpstr>ObdobjePorocanjaDo</vt:lpstr>
      <vt:lpstr>ObdobjePorocanjaOd</vt:lpstr>
      <vt:lpstr>'003 Neopred.OS'!Področje_tiskanja</vt:lpstr>
      <vt:lpstr>'010 Opred.OS'!Področje_tiskanja</vt:lpstr>
      <vt:lpstr>'018 Nalož.neprem.'!Področje_tiskanja</vt:lpstr>
      <vt:lpstr>'020 Dolg.fin.naložbe'!Področje_tiskanja</vt:lpstr>
      <vt:lpstr>'024 Dolg.posojila'!Področje_tiskanja</vt:lpstr>
      <vt:lpstr>'027 Dolg.posl.ter.'!Področje_tiskanja</vt:lpstr>
      <vt:lpstr>'034 Zaloge'!Področje_tiskanja</vt:lpstr>
      <vt:lpstr>'041 Krat.fin.naložbe'!Področje_tiskanja</vt:lpstr>
      <vt:lpstr>'045 Krat.posojila'!Področje_tiskanja</vt:lpstr>
      <vt:lpstr>'049 Krat.ter.druzbe.v.sk.'!Področje_tiskanja</vt:lpstr>
      <vt:lpstr>'050 Krat.ter.kupci'!Področje_tiskanja</vt:lpstr>
      <vt:lpstr>'051 Krat.ter.drugi'!Področje_tiskanja</vt:lpstr>
      <vt:lpstr>'053 Krat.AČR'!Področje_tiskanja</vt:lpstr>
      <vt:lpstr>'054 Zabil.sreds.'!Področje_tiskanja</vt:lpstr>
      <vt:lpstr>'056 Kapital'!Področje_tiskanja</vt:lpstr>
      <vt:lpstr>'072 Rez.dolg.PČR'!Področje_tiskanja</vt:lpstr>
      <vt:lpstr>'076 Dolg.fin.obvez.'!Področje_tiskanja</vt:lpstr>
      <vt:lpstr>'080 Dolg.posl.obvez.'!Področje_tiskanja</vt:lpstr>
      <vt:lpstr>'087 Krat.fin.obvez.'!Področje_tiskanja</vt:lpstr>
      <vt:lpstr>'092 Krat.obvez.druzb.v.sk.'!Področje_tiskanja</vt:lpstr>
      <vt:lpstr>'093 Krat.obvez.dobav.'!Področje_tiskanja</vt:lpstr>
      <vt:lpstr>'094 Krat.obvez.druge'!Področje_tiskanja</vt:lpstr>
      <vt:lpstr>'095 Krat.PČR'!Področje_tiskanja</vt:lpstr>
      <vt:lpstr>BS!Področje_tiskanja</vt:lpstr>
      <vt:lpstr>IPI!Področje_tiskanja</vt:lpstr>
      <vt:lpstr>'Prva stran'!Področje_tiskanja</vt:lpstr>
      <vt:lpstr>SedezPoslovnegaSubjekta</vt:lpstr>
      <vt:lpstr>BS!Tiskanje_naslovov</vt:lpstr>
      <vt:lpstr>IPI!Tiskanje_naslovov</vt:lpstr>
      <vt:lpstr>VelikostPS</vt:lpstr>
      <vt:lpstr>VrstaPS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Zavodnik</dc:creator>
  <cp:lastModifiedBy>Žiga Jurhar</cp:lastModifiedBy>
  <cp:lastPrinted>2019-03-13T10:15:44Z</cp:lastPrinted>
  <dcterms:created xsi:type="dcterms:W3CDTF">2019-03-12T13:47:35Z</dcterms:created>
  <dcterms:modified xsi:type="dcterms:W3CDTF">2022-11-04T08:55:48Z</dcterms:modified>
</cp:coreProperties>
</file>